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9440" windowHeight="11040" activeTab="3"/>
  </bookViews>
  <sheets>
    <sheet name="PPy Proy" sheetId="1" r:id="rId1"/>
    <sheet name="GLOSARIO" sheetId="2" r:id="rId2"/>
    <sheet name="PROY" sheetId="3" r:id="rId3"/>
    <sheet name="Plazos y presupuesto" sheetId="4" r:id="rId4"/>
    <sheet name="Hoja1" sheetId="5" r:id="rId5"/>
    <sheet name="Hoja2" sheetId="6" r:id="rId6"/>
  </sheets>
  <externalReferences>
    <externalReference r:id="rId7"/>
  </externalReferences>
  <definedNames>
    <definedName name="_ftn1" localSheetId="2">PROY!#REF!</definedName>
    <definedName name="_ftnref1" localSheetId="2">PROY!$F$104</definedName>
    <definedName name="_GoBack" localSheetId="2">PROY!$G$194</definedName>
  </definedNames>
  <calcPr calcId="125725"/>
</workbook>
</file>

<file path=xl/calcChain.xml><?xml version="1.0" encoding="utf-8"?>
<calcChain xmlns="http://schemas.openxmlformats.org/spreadsheetml/2006/main">
  <c r="B61" i="4"/>
  <c r="H50" i="5"/>
  <c r="E50"/>
  <c r="F50"/>
  <c r="G50"/>
  <c r="D50"/>
  <c r="E83" i="4"/>
  <c r="F83" s="1"/>
  <c r="G83" s="1"/>
  <c r="H83" s="1"/>
  <c r="I83" s="1"/>
  <c r="J83" s="1"/>
  <c r="K83" s="1"/>
  <c r="L83" s="1"/>
  <c r="M83" s="1"/>
  <c r="N83" s="1"/>
  <c r="O83" s="1"/>
  <c r="P83" s="1"/>
  <c r="D48"/>
  <c r="B52"/>
  <c r="B53" s="1"/>
  <c r="L71"/>
  <c r="M71" s="1"/>
  <c r="N71" s="1"/>
  <c r="O71" s="1"/>
  <c r="P71" s="1"/>
  <c r="L72"/>
  <c r="M72" s="1"/>
  <c r="N72" s="1"/>
  <c r="O72" s="1"/>
  <c r="P72" s="1"/>
  <c r="L73"/>
  <c r="M73" s="1"/>
  <c r="N73" s="1"/>
  <c r="O73" s="1"/>
  <c r="P73" s="1"/>
  <c r="L74"/>
  <c r="M74"/>
  <c r="N74" s="1"/>
  <c r="O74" s="1"/>
  <c r="P74" s="1"/>
  <c r="L75"/>
  <c r="M75" s="1"/>
  <c r="N75" s="1"/>
  <c r="O75" s="1"/>
  <c r="P75" s="1"/>
  <c r="L76"/>
  <c r="M76"/>
  <c r="O76" s="1"/>
  <c r="N76"/>
  <c r="P76" s="1"/>
  <c r="L77"/>
  <c r="M77"/>
  <c r="O77" s="1"/>
  <c r="N77"/>
  <c r="P77"/>
  <c r="L78"/>
  <c r="M78" s="1"/>
  <c r="N78" s="1"/>
  <c r="O78" s="1"/>
  <c r="P78" s="1"/>
  <c r="L79"/>
  <c r="M79" s="1"/>
  <c r="N79" s="1"/>
  <c r="O79" s="1"/>
  <c r="P79" s="1"/>
  <c r="L80"/>
  <c r="M80"/>
  <c r="N80"/>
  <c r="P80" s="1"/>
  <c r="O80"/>
  <c r="L81"/>
  <c r="N81" s="1"/>
  <c r="P81" s="1"/>
  <c r="M81"/>
  <c r="O81" s="1"/>
  <c r="L82"/>
  <c r="M82"/>
  <c r="N82" s="1"/>
  <c r="O82" s="1"/>
  <c r="P82" s="1"/>
  <c r="L84"/>
  <c r="M84"/>
  <c r="N84" s="1"/>
  <c r="O84" s="1"/>
  <c r="P84" s="1"/>
  <c r="L85"/>
  <c r="M85"/>
  <c r="N85"/>
  <c r="O85" s="1"/>
  <c r="P85" s="1"/>
  <c r="L86"/>
  <c r="M86" s="1"/>
  <c r="N86" s="1"/>
  <c r="O86" s="1"/>
  <c r="P86" s="1"/>
  <c r="L87"/>
  <c r="M87" s="1"/>
  <c r="N87" s="1"/>
  <c r="O87" s="1"/>
  <c r="P87" s="1"/>
  <c r="L88"/>
  <c r="M88"/>
  <c r="N88"/>
  <c r="O88"/>
  <c r="P88" s="1"/>
  <c r="L89"/>
  <c r="M89" s="1"/>
  <c r="N89" s="1"/>
  <c r="O89" s="1"/>
  <c r="P89" s="1"/>
  <c r="L90"/>
  <c r="M90"/>
  <c r="N90" s="1"/>
  <c r="O90" s="1"/>
  <c r="P90" s="1"/>
  <c r="L91"/>
  <c r="M91" s="1"/>
  <c r="N91" s="1"/>
  <c r="O91" s="1"/>
  <c r="P91" s="1"/>
  <c r="L92"/>
  <c r="M92"/>
  <c r="N92" s="1"/>
  <c r="O92" s="1"/>
  <c r="P92" s="1"/>
  <c r="L93"/>
  <c r="M93"/>
  <c r="N93"/>
  <c r="O93" s="1"/>
  <c r="P93" s="1"/>
  <c r="L94"/>
  <c r="M94" s="1"/>
  <c r="N94" s="1"/>
  <c r="O94" s="1"/>
  <c r="P94" s="1"/>
  <c r="L97"/>
  <c r="M97" s="1"/>
  <c r="N97" s="1"/>
  <c r="O97" s="1"/>
  <c r="P97" s="1"/>
  <c r="F7"/>
  <c r="G7" s="1"/>
  <c r="H7" s="1"/>
  <c r="I7" s="1"/>
  <c r="J7" s="1"/>
  <c r="K7" s="1"/>
  <c r="L7" s="1"/>
  <c r="M7" s="1"/>
  <c r="N7" s="1"/>
  <c r="O7" s="1"/>
  <c r="P7" s="1"/>
  <c r="F8"/>
  <c r="G8" s="1"/>
  <c r="H8" s="1"/>
  <c r="I8" s="1"/>
  <c r="J8" s="1"/>
  <c r="K8" s="1"/>
  <c r="L8" s="1"/>
  <c r="M8" s="1"/>
  <c r="N8" s="1"/>
  <c r="O8" s="1"/>
  <c r="P8" s="1"/>
  <c r="F10"/>
  <c r="G10" s="1"/>
  <c r="H10" s="1"/>
  <c r="I10" s="1"/>
  <c r="J10" s="1"/>
  <c r="K10" s="1"/>
  <c r="L10" s="1"/>
  <c r="M10" s="1"/>
  <c r="F13"/>
  <c r="G13" s="1"/>
  <c r="H13" s="1"/>
  <c r="I13" s="1"/>
  <c r="J13" s="1"/>
  <c r="K13" s="1"/>
  <c r="L13" s="1"/>
  <c r="M13" s="1"/>
  <c r="N13" s="1"/>
  <c r="O13" s="1"/>
  <c r="P13" s="1"/>
  <c r="F14"/>
  <c r="G14" s="1"/>
  <c r="H14" s="1"/>
  <c r="I14" s="1"/>
  <c r="J14" s="1"/>
  <c r="K14" s="1"/>
  <c r="L14" s="1"/>
  <c r="M14" s="1"/>
  <c r="N14" s="1"/>
  <c r="O14" s="1"/>
  <c r="P14" s="1"/>
  <c r="F19"/>
  <c r="G19" s="1"/>
  <c r="H19" s="1"/>
  <c r="I19" s="1"/>
  <c r="J19" s="1"/>
  <c r="K19" s="1"/>
  <c r="L19" s="1"/>
  <c r="M19" s="1"/>
  <c r="N19" s="1"/>
  <c r="O19" s="1"/>
  <c r="P19" s="1"/>
  <c r="F21"/>
  <c r="G21" s="1"/>
  <c r="H21" s="1"/>
  <c r="I21" s="1"/>
  <c r="J21" s="1"/>
  <c r="K21" s="1"/>
  <c r="L21" s="1"/>
  <c r="M21" s="1"/>
  <c r="N21" s="1"/>
  <c r="O21" s="1"/>
  <c r="P21" s="1"/>
  <c r="F30"/>
  <c r="G30" s="1"/>
  <c r="H30" s="1"/>
  <c r="I30" s="1"/>
  <c r="J30" s="1"/>
  <c r="K30" s="1"/>
  <c r="L30" s="1"/>
  <c r="M30" s="1"/>
  <c r="N30" s="1"/>
  <c r="O30" s="1"/>
  <c r="P30" s="1"/>
  <c r="F31"/>
  <c r="G31" s="1"/>
  <c r="H31" s="1"/>
  <c r="I31" s="1"/>
  <c r="J31" s="1"/>
  <c r="K31" s="1"/>
  <c r="L31" s="1"/>
  <c r="M31" s="1"/>
  <c r="N31" s="1"/>
  <c r="O31" s="1"/>
  <c r="P31" s="1"/>
  <c r="F33"/>
  <c r="G33" s="1"/>
  <c r="H33" s="1"/>
  <c r="I33" s="1"/>
  <c r="J33" s="1"/>
  <c r="K33" s="1"/>
  <c r="L33" s="1"/>
  <c r="M33" s="1"/>
  <c r="N33" s="1"/>
  <c r="O33" s="1"/>
  <c r="P33" s="1"/>
  <c r="F36"/>
  <c r="G36" s="1"/>
  <c r="H36" s="1"/>
  <c r="I36" s="1"/>
  <c r="J36" s="1"/>
  <c r="K36" s="1"/>
  <c r="L36" s="1"/>
  <c r="M36" s="1"/>
  <c r="N36" s="1"/>
  <c r="O36" s="1"/>
  <c r="P36" s="1"/>
  <c r="F37"/>
  <c r="G37" s="1"/>
  <c r="H37" s="1"/>
  <c r="I37" s="1"/>
  <c r="J37" s="1"/>
  <c r="K37" s="1"/>
  <c r="L37" s="1"/>
  <c r="M37" s="1"/>
  <c r="N37" s="1"/>
  <c r="O37" s="1"/>
  <c r="P37" s="1"/>
  <c r="F6"/>
  <c r="G6" s="1"/>
  <c r="H6" s="1"/>
  <c r="I6" s="1"/>
  <c r="J6" s="1"/>
  <c r="K6" s="1"/>
  <c r="L6" s="1"/>
  <c r="M6" s="1"/>
  <c r="E6"/>
  <c r="J30" i="6"/>
  <c r="C49" i="4"/>
  <c r="B50"/>
  <c r="A50"/>
  <c r="E99"/>
  <c r="F97"/>
  <c r="G97" s="1"/>
  <c r="H97" s="1"/>
  <c r="I97" s="1"/>
  <c r="J97" s="1"/>
  <c r="K97" s="1"/>
  <c r="E97"/>
  <c r="C38"/>
  <c r="B38"/>
  <c r="B63" l="1"/>
  <c r="B65" s="1"/>
  <c r="N10"/>
  <c r="O10" s="1"/>
  <c r="P10" s="1"/>
  <c r="N6"/>
  <c r="O6" s="1"/>
  <c r="P6" s="1"/>
  <c r="C50"/>
  <c r="D50" s="1"/>
  <c r="E50" s="1"/>
  <c r="F50" s="1"/>
  <c r="G50" s="1"/>
  <c r="H50" s="1"/>
  <c r="B657" i="3"/>
  <c r="B633"/>
  <c r="B611"/>
  <c r="B588"/>
  <c r="B566"/>
  <c r="B544"/>
  <c r="B522"/>
  <c r="B500"/>
  <c r="F211" i="1"/>
  <c r="D91" i="4"/>
  <c r="E91" s="1"/>
  <c r="F91" s="1"/>
  <c r="G91" s="1"/>
  <c r="H91" s="1"/>
  <c r="I91" s="1"/>
  <c r="J91" s="1"/>
  <c r="K91" s="1"/>
  <c r="E88"/>
  <c r="F88" s="1"/>
  <c r="G88" s="1"/>
  <c r="H88" s="1"/>
  <c r="I88" s="1"/>
  <c r="J88" s="1"/>
  <c r="K88" s="1"/>
  <c r="E81"/>
  <c r="F81" s="1"/>
  <c r="G81" s="1"/>
  <c r="H81" s="1"/>
  <c r="I81" s="1"/>
  <c r="E80"/>
  <c r="F80" s="1"/>
  <c r="G80" s="1"/>
  <c r="H80" s="1"/>
  <c r="I80" s="1"/>
  <c r="E77"/>
  <c r="F77"/>
  <c r="G77" s="1"/>
  <c r="H77" s="1"/>
  <c r="I77" s="1"/>
  <c r="H74"/>
  <c r="I74" s="1"/>
  <c r="J74" s="1"/>
  <c r="K74" s="1"/>
  <c r="G74"/>
  <c r="F74"/>
  <c r="F94"/>
  <c r="G94" s="1"/>
  <c r="H94" s="1"/>
  <c r="I94" s="1"/>
  <c r="J94" s="1"/>
  <c r="K94" s="1"/>
  <c r="E94"/>
  <c r="F93"/>
  <c r="G93" s="1"/>
  <c r="H93" s="1"/>
  <c r="I93" s="1"/>
  <c r="J93" s="1"/>
  <c r="K93" s="1"/>
  <c r="E93"/>
  <c r="F92"/>
  <c r="G92" s="1"/>
  <c r="H92" s="1"/>
  <c r="I92" s="1"/>
  <c r="J92" s="1"/>
  <c r="K92" s="1"/>
  <c r="E92"/>
  <c r="D90"/>
  <c r="E90" s="1"/>
  <c r="F90" s="1"/>
  <c r="G90" s="1"/>
  <c r="H90" s="1"/>
  <c r="I90" s="1"/>
  <c r="J90" s="1"/>
  <c r="K90" s="1"/>
  <c r="D89"/>
  <c r="E89" s="1"/>
  <c r="F89" s="1"/>
  <c r="G89" s="1"/>
  <c r="H89" s="1"/>
  <c r="I89" s="1"/>
  <c r="J89" s="1"/>
  <c r="K89" s="1"/>
  <c r="G87"/>
  <c r="H87" s="1"/>
  <c r="I87" s="1"/>
  <c r="J87" s="1"/>
  <c r="K87" s="1"/>
  <c r="F87"/>
  <c r="E87"/>
  <c r="E86"/>
  <c r="F86" s="1"/>
  <c r="G86" s="1"/>
  <c r="H86" s="1"/>
  <c r="I86" s="1"/>
  <c r="J86" s="1"/>
  <c r="K86" s="1"/>
  <c r="D85"/>
  <c r="E85" s="1"/>
  <c r="F85" s="1"/>
  <c r="G85" s="1"/>
  <c r="H85" s="1"/>
  <c r="I85" s="1"/>
  <c r="J85" s="1"/>
  <c r="K85" s="1"/>
  <c r="E84"/>
  <c r="F84" s="1"/>
  <c r="G84" s="1"/>
  <c r="H84" s="1"/>
  <c r="I84" s="1"/>
  <c r="J84" s="1"/>
  <c r="K84" s="1"/>
  <c r="E82"/>
  <c r="F82" s="1"/>
  <c r="G82" s="1"/>
  <c r="H82" s="1"/>
  <c r="I82" s="1"/>
  <c r="J82" s="1"/>
  <c r="K82" s="1"/>
  <c r="D79"/>
  <c r="E78"/>
  <c r="F78" s="1"/>
  <c r="G78" s="1"/>
  <c r="H78" s="1"/>
  <c r="I78" s="1"/>
  <c r="J78" s="1"/>
  <c r="K78" s="1"/>
  <c r="F76"/>
  <c r="G76" s="1"/>
  <c r="H76" s="1"/>
  <c r="I76" s="1"/>
  <c r="E76"/>
  <c r="F75"/>
  <c r="G75" s="1"/>
  <c r="H75" s="1"/>
  <c r="I75" s="1"/>
  <c r="J75" s="1"/>
  <c r="K75" s="1"/>
  <c r="G73"/>
  <c r="H73" s="1"/>
  <c r="I73" s="1"/>
  <c r="J73" s="1"/>
  <c r="K73" s="1"/>
  <c r="F73"/>
  <c r="G72"/>
  <c r="H72" s="1"/>
  <c r="I72" s="1"/>
  <c r="J72" s="1"/>
  <c r="K72" s="1"/>
  <c r="F72"/>
  <c r="D47"/>
  <c r="F46"/>
  <c r="G46" s="1"/>
  <c r="H46" s="1"/>
  <c r="I46" s="1"/>
  <c r="J46" s="1"/>
  <c r="K46" s="1"/>
  <c r="L46" s="1"/>
  <c r="M46" s="1"/>
  <c r="N46" s="1"/>
  <c r="O46" s="1"/>
  <c r="P46" s="1"/>
  <c r="E46"/>
  <c r="D45"/>
  <c r="E45" s="1"/>
  <c r="F45" s="1"/>
  <c r="G45" s="1"/>
  <c r="H45" s="1"/>
  <c r="I45" s="1"/>
  <c r="J45" s="1"/>
  <c r="K45" s="1"/>
  <c r="L45" s="1"/>
  <c r="M45" s="1"/>
  <c r="N45" s="1"/>
  <c r="O45" s="1"/>
  <c r="P45" s="1"/>
  <c r="D44"/>
  <c r="E44" s="1"/>
  <c r="C61"/>
  <c r="C25"/>
  <c r="D25" s="1"/>
  <c r="E25" s="1"/>
  <c r="F25" s="1"/>
  <c r="G25" s="1"/>
  <c r="H25" s="1"/>
  <c r="I25" s="1"/>
  <c r="J25" s="1"/>
  <c r="K25" s="1"/>
  <c r="L25" s="1"/>
  <c r="M25" s="1"/>
  <c r="N25" s="1"/>
  <c r="O25" s="1"/>
  <c r="P25" s="1"/>
  <c r="C24"/>
  <c r="D24" s="1"/>
  <c r="E21"/>
  <c r="C20"/>
  <c r="D20" s="1"/>
  <c r="E20" s="1"/>
  <c r="F20" s="1"/>
  <c r="G20" s="1"/>
  <c r="H20" s="1"/>
  <c r="I20" s="1"/>
  <c r="J20" s="1"/>
  <c r="K20" s="1"/>
  <c r="L20" s="1"/>
  <c r="M20" s="1"/>
  <c r="N20" s="1"/>
  <c r="O20" s="1"/>
  <c r="P20" s="1"/>
  <c r="D14"/>
  <c r="E19"/>
  <c r="D17"/>
  <c r="E17" s="1"/>
  <c r="F17" s="1"/>
  <c r="G17" s="1"/>
  <c r="H17" s="1"/>
  <c r="I17" s="1"/>
  <c r="J17" s="1"/>
  <c r="K17" s="1"/>
  <c r="L17" s="1"/>
  <c r="M17" s="1"/>
  <c r="N17" s="1"/>
  <c r="O17" s="1"/>
  <c r="P17" s="1"/>
  <c r="E18"/>
  <c r="F18" s="1"/>
  <c r="G18" s="1"/>
  <c r="H18" s="1"/>
  <c r="I18" s="1"/>
  <c r="J18" s="1"/>
  <c r="K18" s="1"/>
  <c r="L18" s="1"/>
  <c r="M18" s="1"/>
  <c r="N18" s="1"/>
  <c r="O18" s="1"/>
  <c r="P18" s="1"/>
  <c r="D18"/>
  <c r="E14"/>
  <c r="E13"/>
  <c r="D11"/>
  <c r="E11" s="1"/>
  <c r="E10"/>
  <c r="E8"/>
  <c r="E7"/>
  <c r="C220" i="3"/>
  <c r="C212"/>
  <c r="B210"/>
  <c r="F239" i="1"/>
  <c r="B434" i="3" s="1"/>
  <c r="B234"/>
  <c r="B187"/>
  <c r="B142"/>
  <c r="C123"/>
  <c r="C144" s="1"/>
  <c r="B121"/>
  <c r="C327"/>
  <c r="B325"/>
  <c r="C258"/>
  <c r="C304"/>
  <c r="C96"/>
  <c r="C95"/>
  <c r="B93"/>
  <c r="B256"/>
  <c r="C29"/>
  <c r="C51" s="1"/>
  <c r="C73" s="1"/>
  <c r="C28"/>
  <c r="C50" s="1"/>
  <c r="C72" s="1"/>
  <c r="C458"/>
  <c r="B456"/>
  <c r="C466"/>
  <c r="C391"/>
  <c r="C369" s="1"/>
  <c r="B389"/>
  <c r="C348"/>
  <c r="C280"/>
  <c r="B278"/>
  <c r="C5"/>
  <c r="C4"/>
  <c r="C444"/>
  <c r="C436"/>
  <c r="C412"/>
  <c r="B410"/>
  <c r="C480"/>
  <c r="B478"/>
  <c r="C166"/>
  <c r="C189" s="1"/>
  <c r="C236" s="1"/>
  <c r="B164"/>
  <c r="G233" i="1"/>
  <c r="F228"/>
  <c r="B302" i="3" s="1"/>
  <c r="G230" i="1"/>
  <c r="F44" i="4" l="1"/>
  <c r="C52"/>
  <c r="C51" s="1"/>
  <c r="E47"/>
  <c r="F47" s="1"/>
  <c r="G47" s="1"/>
  <c r="H47" s="1"/>
  <c r="I47" s="1"/>
  <c r="J47" s="1"/>
  <c r="K47" s="1"/>
  <c r="L47" s="1"/>
  <c r="M47" s="1"/>
  <c r="N47" s="1"/>
  <c r="O47" s="1"/>
  <c r="P47" s="1"/>
  <c r="E24"/>
  <c r="F24" s="1"/>
  <c r="G24" s="1"/>
  <c r="H24" s="1"/>
  <c r="I24" s="1"/>
  <c r="J24" s="1"/>
  <c r="K24" s="1"/>
  <c r="L24" s="1"/>
  <c r="M24" s="1"/>
  <c r="N24" s="1"/>
  <c r="O24" s="1"/>
  <c r="P24" s="1"/>
  <c r="D38"/>
  <c r="F11"/>
  <c r="G11" s="1"/>
  <c r="H11" s="1"/>
  <c r="I11" s="1"/>
  <c r="J11" s="1"/>
  <c r="K11" s="1"/>
  <c r="L11" s="1"/>
  <c r="M11" s="1"/>
  <c r="N11" s="1"/>
  <c r="O11" s="1"/>
  <c r="P11" s="1"/>
  <c r="I50"/>
  <c r="D49"/>
  <c r="K81"/>
  <c r="J81"/>
  <c r="J80"/>
  <c r="K80"/>
  <c r="J77"/>
  <c r="K77"/>
  <c r="E79"/>
  <c r="F79" s="1"/>
  <c r="G79" s="1"/>
  <c r="H79" s="1"/>
  <c r="I79" s="1"/>
  <c r="J79" s="1"/>
  <c r="K79" s="1"/>
  <c r="J76"/>
  <c r="K76"/>
  <c r="F71"/>
  <c r="D61"/>
  <c r="F231" i="1"/>
  <c r="B346" i="3" s="1"/>
  <c r="F232" i="1"/>
  <c r="B367" i="3" s="1"/>
  <c r="F230" i="1"/>
  <c r="F214" s="1"/>
  <c r="B2" i="3" s="1"/>
  <c r="D13" i="1"/>
  <c r="D14"/>
  <c r="D8"/>
  <c r="D9"/>
  <c r="D10"/>
  <c r="D12"/>
  <c r="D15" s="1"/>
  <c r="D11" s="1"/>
  <c r="E12"/>
  <c r="E15" s="1"/>
  <c r="E11"/>
  <c r="E10"/>
  <c r="E9"/>
  <c r="E8"/>
  <c r="E51" i="4" l="1"/>
  <c r="F51" s="1"/>
  <c r="G51" s="1"/>
  <c r="H51" s="1"/>
  <c r="I51" s="1"/>
  <c r="J51" s="1"/>
  <c r="K51" s="1"/>
  <c r="D51"/>
  <c r="C53"/>
  <c r="C63" s="1"/>
  <c r="C65" s="1"/>
  <c r="G44"/>
  <c r="D52"/>
  <c r="D53" s="1"/>
  <c r="D63" s="1"/>
  <c r="L51"/>
  <c r="E38"/>
  <c r="E61"/>
  <c r="F38"/>
  <c r="G38"/>
  <c r="J50"/>
  <c r="K50" s="1"/>
  <c r="L50" s="1"/>
  <c r="M50" s="1"/>
  <c r="N50" s="1"/>
  <c r="O50" s="1"/>
  <c r="P50" s="1"/>
  <c r="E49"/>
  <c r="G71"/>
  <c r="D65" l="1"/>
  <c r="H44"/>
  <c r="F48"/>
  <c r="E52"/>
  <c r="E53" s="1"/>
  <c r="E63" s="1"/>
  <c r="M51"/>
  <c r="F61"/>
  <c r="H38"/>
  <c r="F49"/>
  <c r="H71"/>
  <c r="E65" l="1"/>
  <c r="I44"/>
  <c r="G48"/>
  <c r="F52"/>
  <c r="F53" s="1"/>
  <c r="F63" s="1"/>
  <c r="N51"/>
  <c r="G61"/>
  <c r="I38"/>
  <c r="G49"/>
  <c r="I71"/>
  <c r="F65" l="1"/>
  <c r="J44"/>
  <c r="H48"/>
  <c r="G52"/>
  <c r="G53" s="1"/>
  <c r="G63" s="1"/>
  <c r="O51"/>
  <c r="H61"/>
  <c r="J38"/>
  <c r="H49"/>
  <c r="J71"/>
  <c r="G65" l="1"/>
  <c r="K44"/>
  <c r="I48"/>
  <c r="H52"/>
  <c r="H53" s="1"/>
  <c r="H63" s="1"/>
  <c r="P51"/>
  <c r="I61"/>
  <c r="K38"/>
  <c r="I49"/>
  <c r="K71"/>
  <c r="H65" l="1"/>
  <c r="L44"/>
  <c r="J48"/>
  <c r="I52"/>
  <c r="I53" s="1"/>
  <c r="I63" s="1"/>
  <c r="J61"/>
  <c r="L38"/>
  <c r="J49"/>
  <c r="I65" l="1"/>
  <c r="M44"/>
  <c r="K48"/>
  <c r="J52"/>
  <c r="J53" s="1"/>
  <c r="J63" s="1"/>
  <c r="K61"/>
  <c r="M38"/>
  <c r="K49"/>
  <c r="L49" s="1"/>
  <c r="M49" s="1"/>
  <c r="N49" s="1"/>
  <c r="O49" s="1"/>
  <c r="P49" s="1"/>
  <c r="J65" l="1"/>
  <c r="N44"/>
  <c r="L48"/>
  <c r="K52"/>
  <c r="K53" s="1"/>
  <c r="K63" s="1"/>
  <c r="L61"/>
  <c r="N38"/>
  <c r="K65" l="1"/>
  <c r="O44"/>
  <c r="M48"/>
  <c r="L53"/>
  <c r="L63" s="1"/>
  <c r="L52"/>
  <c r="M61"/>
  <c r="O38"/>
  <c r="P38"/>
  <c r="L65" l="1"/>
  <c r="N48"/>
  <c r="M52"/>
  <c r="M53" s="1"/>
  <c r="M63" s="1"/>
  <c r="P44"/>
  <c r="N61"/>
  <c r="M65" l="1"/>
  <c r="O48"/>
  <c r="N52"/>
  <c r="N53" s="1"/>
  <c r="N63" s="1"/>
  <c r="O61"/>
  <c r="N65" l="1"/>
  <c r="P48"/>
  <c r="O52"/>
  <c r="O53" s="1"/>
  <c r="O63" s="1"/>
  <c r="P61"/>
  <c r="O65" l="1"/>
  <c r="P52"/>
  <c r="P53" s="1"/>
  <c r="P63" s="1"/>
  <c r="P65" l="1"/>
</calcChain>
</file>

<file path=xl/sharedStrings.xml><?xml version="1.0" encoding="utf-8"?>
<sst xmlns="http://schemas.openxmlformats.org/spreadsheetml/2006/main" count="1708" uniqueCount="792">
  <si>
    <t>Política GADM Mejía</t>
  </si>
  <si>
    <t>#</t>
  </si>
  <si>
    <t>Política Nacional</t>
  </si>
  <si>
    <t>Relación con:</t>
  </si>
  <si>
    <t>Política Nac. de Movilidad Terrestre</t>
  </si>
  <si>
    <t>Garantizar una óptima movilidad de personas y mercancías, en todos los modos y medios de transporte, a través de una adecuada articulación, regulación y control del sector</t>
  </si>
  <si>
    <t>Realizar toda la señalización horizontal, vertical y semaforización donde se lo requiera</t>
  </si>
  <si>
    <t>Promover la seguridad, calidad y accesibilidad en la movilidad de personas y mercancías a nivel nacional</t>
  </si>
  <si>
    <t>Propiciar la integración supranacional del país en materia de movilidad</t>
  </si>
  <si>
    <t>Asegurar la adecuada administración, rehabilitación, construcción y mantenimiento de la infraestructura logística y de transporte a través de un nuevo modelo de gestión de delegaciones y asociaciones</t>
  </si>
  <si>
    <t>Integrar y consolidar al territorio nacional a través de la construcción, rehabilitación, mantenimiento y ampliación de la oferta de infraestructura logística y de transporte a nivel regional y nacional, facilitando la provisión de servicios y tecnología</t>
  </si>
  <si>
    <t>Asegurar que la conservación ambiental sea un elemento transversal al desarrollo sostenible de la movilidad</t>
  </si>
  <si>
    <t>Mejorar las condiciones de Seguridad en la prestación del servicio de Transporte Público. Que las empresas de transporte, obligatoriamente mantengan procesos de Selección, Capacitación, Contratación y Seguimiento y Control de Conductores.</t>
  </si>
  <si>
    <t>Las tarifas de Transporte Terrestre serán determinadas técnicamente en función de una estructura de costos dependiendo de su ámbito y condiciones de operación.</t>
  </si>
  <si>
    <t>Para el transporte público de pasajeros y carga, el Estado proveerá las condiciones de desplazamiento eficientes, generando la infraestructura logística necesaria.</t>
  </si>
  <si>
    <t xml:space="preserve">Únicamente el Estado, podrá determinar y proponer el servicio de transporte: tipos, sistemas, características, y condiciones en función de las necesidades de movilidad de las áreas a servirse. </t>
  </si>
  <si>
    <t>Toda vía deberá estar debidamente señalizada horizontal, vertical y semaforizada donde se lo requiera.</t>
  </si>
  <si>
    <r>
      <t>Determinar y proponer el servicio de transporte:</t>
    </r>
    <r>
      <rPr>
        <sz val="8"/>
        <color theme="1"/>
        <rFont val="Verdana"/>
        <family val="2"/>
      </rPr>
      <t xml:space="preserve"> tipos, sistemas, características, y condiciones en función de las necesidades de movilidad de las áreas a servirse</t>
    </r>
  </si>
  <si>
    <r>
      <t>Mejorar las condiciones de la seguridad y calidad del transporte público</t>
    </r>
    <r>
      <rPr>
        <sz val="8"/>
        <color theme="1"/>
        <rFont val="Verdana"/>
        <family val="2"/>
      </rPr>
      <t xml:space="preserve"> y en general a la movilidad</t>
    </r>
  </si>
  <si>
    <r>
      <t>Proveer</t>
    </r>
    <r>
      <rPr>
        <sz val="8"/>
        <color theme="1"/>
        <rFont val="Verdana"/>
        <family val="2"/>
      </rPr>
      <t xml:space="preserve"> las condiciones de desplazamiento eficientes, generando</t>
    </r>
    <r>
      <rPr>
        <b/>
        <sz val="8"/>
        <color theme="1"/>
        <rFont val="Verdana"/>
        <family val="2"/>
      </rPr>
      <t xml:space="preserve"> la infraestructura logística necesaria</t>
    </r>
  </si>
  <si>
    <r>
      <t>Brindar las condiciones suficientes para garantizar la máxima accesibilidad al transporte público</t>
    </r>
    <r>
      <rPr>
        <sz val="8"/>
        <color theme="1"/>
        <rFont val="Verdana"/>
        <family val="2"/>
      </rPr>
      <t xml:space="preserve"> y en general a la movilidad</t>
    </r>
  </si>
  <si>
    <r>
      <t>Asegurar que la conservación ambiental</t>
    </r>
    <r>
      <rPr>
        <sz val="8"/>
        <color theme="1"/>
        <rFont val="Verdana"/>
        <family val="2"/>
      </rPr>
      <t xml:space="preserve"> sea un elemento transversal como garante del </t>
    </r>
    <r>
      <rPr>
        <b/>
        <sz val="8"/>
        <color theme="1"/>
        <rFont val="Verdana"/>
        <family val="2"/>
      </rPr>
      <t>desarrollo sostenible</t>
    </r>
    <r>
      <rPr>
        <sz val="8"/>
        <color theme="1"/>
        <rFont val="Verdana"/>
        <family val="2"/>
      </rPr>
      <t xml:space="preserve"> de la movilidad</t>
    </r>
  </si>
  <si>
    <r>
      <t>Maximizar la utilización de medios tecnológicos</t>
    </r>
    <r>
      <rPr>
        <sz val="8"/>
        <color theme="1"/>
        <rFont val="Verdana"/>
        <family val="2"/>
      </rPr>
      <t xml:space="preserve"> para el control, gerenciamiento y seguimiento</t>
    </r>
  </si>
  <si>
    <t>POLITICAS</t>
  </si>
  <si>
    <t>ESTRATEGIAS</t>
  </si>
  <si>
    <t>PROGRAMAS</t>
  </si>
  <si>
    <t>ALCANCE</t>
  </si>
  <si>
    <t>GARANTIZAR UNA ÓPTIMA MOVILIDAD DE PERSONAS Y MERCANCÍAS, EN TODOS LOS MODOS Y MEDIOS DE TRANSPORTE, A TRAVÉS DE UNA ADECUADA ARTICULACIÓN, REGULACIÓN Y CONTROL DEL SECTOR</t>
  </si>
  <si>
    <t>Integración de los diversos modos de transporte  bajo un solo rector encargado de la planificación participativa y descentralizada para el desarrollo  del sector transporte.</t>
  </si>
  <si>
    <t>Plan de Desarrollo Nacional de Cabotaje.</t>
  </si>
  <si>
    <t>Definición e implementación del Sistema Nacional de Cabotaje que permita la ejecución de proyectos específicos como la construcción de puertos fluviales y marítimos de cabotaje, dotación del marco normativo para la autorización de operadores y la provisión de los servicios complementarios asociados.</t>
  </si>
  <si>
    <t>Armonización y Actualización Normativa.</t>
  </si>
  <si>
    <t xml:space="preserve">Elaboración y armonización de la normativa nacional y supranacional  que asegure  la movilidad multimodal, intermodal y unimodal bajo un solo rector nacional y garanticen la seguridad jurídica en el sector, así como su eficiencia. </t>
  </si>
  <si>
    <t>Normatividad técnica para la certificación de calidad y Categorización de la infraestructura y los servicios de movilidad.</t>
  </si>
  <si>
    <t>Expedición de los cuerpos normativos necesarios para poder otorgar certificaciones de calidad y de operación a los prestadores de servicios de transportes públicos, así como la categorización y jerarquización de la infraestructura de la movilidad (vías, puertos, aeropuertos y centros de transferencia) y los servicios de movilidad asociados a la infraestructura</t>
  </si>
  <si>
    <t>Matriz de competencias y mecanismos de articulación Para los actores del sector transporte.</t>
  </si>
  <si>
    <t>Definición de competencias, actores, componentes y mecanismos de articulación del sector transporte</t>
  </si>
  <si>
    <t>Plan Nacional de Movilidad Multimodal.</t>
  </si>
  <si>
    <t xml:space="preserve">Diseño de estudios de factibilidad sobre la planificación estratégica de la movilidad a nivel nacional hacia el año 2022. </t>
  </si>
  <si>
    <t>Plan Maestro de Transporte Terrestre.</t>
  </si>
  <si>
    <t>Estudios de preinversión para diseño del entorno de operación del Servicio de Transporte Terrestre, proyectado a 5 años</t>
  </si>
  <si>
    <t>Plan Maestro de Desarrollo Portuario.</t>
  </si>
  <si>
    <t>Estudios de preinversión para diseño y modernización del Sistema Portuario Nacional. (normas técnicas, obras prioritarias de infraestructura y certificaciones).</t>
  </si>
  <si>
    <t>Implementación del Plan Nacional de Modernización del Sistema Aeroportuario.</t>
  </si>
  <si>
    <t>Estudios de preinversión para definición del entorno de operación del Servicio de Transporte Aéreo proyectado a 5 años: construcción y mejoramiento de obras de infraestructura, ayudas de aeronavegación.</t>
  </si>
  <si>
    <t xml:space="preserve">Diseño y realización de la regulación tarifaria  diferenciada del régimen de operación del sector del transporte. </t>
  </si>
  <si>
    <t>Capacitación de Operadores.</t>
  </si>
  <si>
    <t>Diseño y realización de programas de capacitación a operadores de cada modo.</t>
  </si>
  <si>
    <t>Renovación y Ampliación del Parque Vehicular de los Operadores.</t>
  </si>
  <si>
    <t>Implementación del Programa Nacional de Renovación y Chatarrización de las Unidades de transporte terrestre.</t>
  </si>
  <si>
    <t>Articular e integrar los componentes del transporte orientados hacia un Sistema de Nacional Movilidad.</t>
  </si>
  <si>
    <t>Sistema Nacional de Movilidad.</t>
  </si>
  <si>
    <t xml:space="preserve">Creación del Sistema Nacional de Movilidad mediante la identificación e incorporación de elementos y actores,  definición de competencias y mecanismos de articulación. </t>
  </si>
  <si>
    <t>Fortalecer la institucionalidad impulsando el desarrollo sostenible del Sector Transporte.</t>
  </si>
  <si>
    <t>Reestructuración Orgánica y Funcional.</t>
  </si>
  <si>
    <t>Diseño e implementación del plan de reestructuración orgánica y funcional del ministerio y de otras instituciones vinculadas y relacionadas.</t>
  </si>
  <si>
    <t>Definición y sistematización de los procesos.</t>
  </si>
  <si>
    <t xml:space="preserve">Diseño, reestructuración y sistematización de los procesos para contribuir a la eficiencia en la gestión corporativa del sector </t>
  </si>
  <si>
    <t>Modernización.</t>
  </si>
  <si>
    <t>Modernización de la infraestructura e incorporación de tecnología  a nivel nacional, regional y provincial, así como de otras instituciones afines</t>
  </si>
  <si>
    <t>Capacitación.</t>
  </si>
  <si>
    <t>Realización de programas de capacitación  en nuevas tecnologías, procesos constructivos, seguridad interna y externa, planificación territorial, gestión de riesgos e incorporación de personal calificado</t>
  </si>
  <si>
    <t>Cultura organizacional.</t>
  </si>
  <si>
    <t xml:space="preserve">Definir los estándares de prestación de servicio y cultura institucional para los clientes internos y externos del sector </t>
  </si>
  <si>
    <t>Imagen institucional.</t>
  </si>
  <si>
    <t>Posicionar la imagen del sector y sus instituciones en la sociedad</t>
  </si>
  <si>
    <t>Certificación de calidad.</t>
  </si>
  <si>
    <t>Obtener las certificaciones nacionales e internacionales para el aseguramiento de la calidad en los procesos, respeto y  tratamiento ambiental</t>
  </si>
  <si>
    <t>Implementar mecanismos e instrumentos de auditoría, seguimiento y control.</t>
  </si>
  <si>
    <t>Fiscalizaciones.</t>
  </si>
  <si>
    <t xml:space="preserve">Reforzar el sistema de fiscalización y aseguramiento de la calidad en base a los estándares conseguidos </t>
  </si>
  <si>
    <t>Control de contaminación visual y atmosférica por fuentes móviles.</t>
  </si>
  <si>
    <t>Control de contaminación visual y emisiones contaminantes emitidas por fuentes móviles lo que representa al menos el 80% de la contaminación atmosférica total.</t>
  </si>
  <si>
    <t>Sistema de seguimiento y evaluación.</t>
  </si>
  <si>
    <t xml:space="preserve">Sistema de evaluación y monitoreo de los programas y proyectos en implementación, Sistema de evaluación y monitoreo de los resultados e indicadores de los programas y proyectos implementados </t>
  </si>
  <si>
    <t>Auditorias operadores de infraestructura y servicios.</t>
  </si>
  <si>
    <t>Realizar las auditorias que certifiquen la idoneidad de los servicios prestados alrededor de la movilidad así como la operación del transporte y la categorización y jerarquización vial, sobre la base del cuerpo normativo expedido para el efecto. Fomento de la creación de los perfiles profesionales de auditores en cada uno de los tipos y categorías que la norma estipule, tanto en el entorno privado como en el público.</t>
  </si>
  <si>
    <t>Impulsar la Gestión Logística en el País</t>
  </si>
  <si>
    <t>Apoyo a la Gestión Logística Nacional.</t>
  </si>
  <si>
    <t>Adopción y cumplimiento del Marco Normativo Internacional en materia de transporte multimodal, así como el fomento por medio de proyectos de transferencia de conocimiento y coparticipación en la realización de eventos y seminarios nacionales e internacionales para el desarrollo del transporte inter y multimodal y logística. Realización de proyectos y estudios para la mejora y eficiencia en la operación logística.</t>
  </si>
  <si>
    <t>PROMOVER LA SEGURIDAD, CALIDAD Y ACCESIBILIDAD EN LA MOVILIDAD DE PERSONAS Y MERCANCÍAS A NIVEL NACIONAL</t>
  </si>
  <si>
    <t>Reducir la vulnerabilidad de la población, la infraestructura física y el equipamiento  a través de la incorporación de los conceptos de la gestión de riesgo, seguridad de infraestructura y seguridad nacional interna y externa en la planificación de la movilidad.</t>
  </si>
  <si>
    <t>Reducción de la vulnerabilidad de las amenazas naturales.</t>
  </si>
  <si>
    <t>Construcción de modelos de análisis dinámico de riesgos e inventario de eventos históricos. Definición de normativa técnica para incorporación de componente de riesgos naturales y el plan de remediación en cada proyecto priorizado de infraestructura.</t>
  </si>
  <si>
    <t>Componente de seguridad interna y externa.</t>
  </si>
  <si>
    <t>Construcción de escenarios de seguridad interna y externa. Normativa técnica para incorporación de componente de impacto sobre los escenarios prioritarios de infraestructura de movilidad.</t>
  </si>
  <si>
    <t>Programa nacional de seguridad de la Movilidad</t>
  </si>
  <si>
    <t>Diseño e implementación de programas y mecanismos de prevención y aseguramiento de los bienes, ciudadanos y visitantes, en todos los modales, así como mecanismos compensatorios.</t>
  </si>
  <si>
    <t>Impulsar el desarrollo del conocimiento técnico y científico en materia de movilidad y logística</t>
  </si>
  <si>
    <t>Centro de Investigación y Desarrollo de la Movilidad:  Observatorio de la Movilidad, Laboratorio de materiales y Subsistema Nacional de Información para la Movilidad.</t>
  </si>
  <si>
    <t>Creación de un centro formativo, estadístico y monitoreador en tiempo real, con la generación de información y conocimiento para su aplicación en las nuevas construcciones y diseños y para la toma de decisiones sobre movilidad.</t>
  </si>
  <si>
    <t>PROPICIAR LA INTEGRACIÓN SUPRANACIONAL DEL PAÍS EN MATERIA DE MOVILIDAD</t>
  </si>
  <si>
    <t>Diseñar e implementar mecanismos e instrumentos que faciliten la integración supranacional del país en materia de movilidad.</t>
  </si>
  <si>
    <t>Programa de Integración Supranacional.</t>
  </si>
  <si>
    <t>Realización de trabajos de coordinación intersectorial y actuaciones en infraestructura necesarias para situar al Ecuador  como plataforma logística y de servicios en los diversos ejes supranacionales existentes.</t>
  </si>
  <si>
    <t>ASEGURAR LA ADECUADA ADMINISTRACIÓN, REHABILITACIÓN, CONSTRUCCIÓN Y MANTENIMIENTO DE LA INFRAESTRUCTURA FÍSICA DEL TRANSPORTE A TRAVÉS DE UN NUEVO MODELO DE GESTIÓN DE DELEGACIONES Y ASOCIACIONES</t>
  </si>
  <si>
    <t>Diseñar e Implementar nuevos mecanismos de  delegaciones y asociaciones acordes con la Constitución y el PND</t>
  </si>
  <si>
    <t>Programas de delegaciones y asociaciones.</t>
  </si>
  <si>
    <t>Realización de un nuevo modelo de gestión de delegaciones y asociaciones de infraestructura de cada modo de transporte.</t>
  </si>
  <si>
    <t>INTEGRAR Y CONSOLIDAR AL TERRITORIO NACIONAL A TRAVÉS DE LA CONSTRUCCIÓN, REHABILITACIÓN, MANTENIMIENTO Y AMPLIACIÓN DE LA OFERTA DE INFRAESTRUCTURA FÍSICA Y LOGÍSTICA A NIVEL REGIONAL Y NACIONAL, FACILITANDO LA PROVISIÓN DE SERVICIOS Y TECNOLOGÍA.</t>
  </si>
  <si>
    <t>Implementar  programas de estudios, diseños, construcción, rehabilitación, mantenimiento y modernización de infraestructura física y logística prioritaria a nivel nacional.</t>
  </si>
  <si>
    <t>Estudios y diseños.</t>
  </si>
  <si>
    <t>Partiendo de estudios de demanda detectar las necesidades de infraestructura física para cada modo de transporte, luego realizar los estudios y diseños.</t>
  </si>
  <si>
    <t>Construcción.</t>
  </si>
  <si>
    <t>Obras de construcción de infraestructura para todos los modos de transporte.</t>
  </si>
  <si>
    <t>Rehabilitación y Mantenimiento.</t>
  </si>
  <si>
    <t>Rehabilitación, mantenimiento preventivo y correctivo de la infraestructura existente</t>
  </si>
  <si>
    <t>Nodos logísticos y rutas.</t>
  </si>
  <si>
    <t>Identificación y diagnóstico de nodos logísticos existentes y futuros, así como de las rutas comerciales que unen los nodos entre sí, con sus mercados y proveedores</t>
  </si>
  <si>
    <t>Infraestructura, Servicios y Tecnología logística.</t>
  </si>
  <si>
    <t>Partiendo de estudios de demanda detectar las necesidades de infraestructura logística, luego realizar los estudios y diseños, marco normativo para la regulación e incentivación de instalación de servicios privados de logística e instalación tecnológica; Provisión de servicios públicos y tecnología básica</t>
  </si>
  <si>
    <t>Financiamiento.</t>
  </si>
  <si>
    <t xml:space="preserve">Desarrollo de mecanismo de financiamiento de las obras priorizadas que aseguren los desembolsos presupuestarios en los plazos y fases definidos </t>
  </si>
  <si>
    <t>Atraer  inversiones para  tecnología y servicios a través de la creación de un programa de incentivos y ayudas, a las empresas y microempresas dedicadas a la infraestructura física y logística, su mantenimiento logística,  y servicios en general.</t>
  </si>
  <si>
    <t>Facilitación de servicios y sistemas tecnológicos (sector público y privado)</t>
  </si>
  <si>
    <t>Marco normativo para la regulación de servicios y sistemas tecnológicos que coadyuven al desarrollo del sector y provean de estas facilidades a los usuarios del sistema.</t>
  </si>
  <si>
    <t>Programa de incentivos.</t>
  </si>
  <si>
    <t>Definición y puesta en marcha de programas de incentivos legales, tributarios, crediticios, financieros y tecnológicos que favorezcan el desarrollo y crecimiento del sector, así como su renovación y modernización para hacerlo más eficiente y competitivo .</t>
  </si>
  <si>
    <t>Programa de ayudas</t>
  </si>
  <si>
    <t>Definición y puesta en marcha de programas de ayudas que favorezcan el desarrollo y crecimiento del sector, así como su renovación y modernización para hacerlo más eficiente y competitivo</t>
  </si>
  <si>
    <t>ASEGURAR QUE LA CONSERVACIÓN AMBIENTAL SEA UN COMPONENTE TRANSVERSAL AL DESARROLLO SOSTENIBLE DE LA MOVILIDAD</t>
  </si>
  <si>
    <t>Orientar la gestión de la movilidad  hacia la prevención, monitoreo y remediación de los impactos ambientales, para asegurar el buen vivir.</t>
  </si>
  <si>
    <t>Sistema  de Prevención de Impactos Ambientales de la movilidad en áreas ecológicamente sensibles.</t>
  </si>
  <si>
    <t>Sistema de alertas tempranas para el análisis de las áreas prioritarias, para la conservación y los posibles impactos de la construcción de infraestructura para la movilidad.</t>
  </si>
  <si>
    <t>Escenarios de conservación: variables ambientales para la gestión, mitigación y adaptación de proyectos de movilidad.</t>
  </si>
  <si>
    <t>Establecer escenarios integrales de conservación que definan y analicen  variables ambientales para la gestión sustentable de la movilidad (evitar el deterioro de los recursos naturales que satisfacen necesidades básicas de la población). Identificar actividades conexas de explotación de recursos naturales que precedan y sean posteriores a la construcción de infraestructura de movilidad.</t>
  </si>
  <si>
    <t>Utilización de energías renovables para la movilidad.</t>
  </si>
  <si>
    <t>Sistema de evaluación y remediación de impactos ambientales.</t>
  </si>
  <si>
    <t>Análisis, evaluación y remediación de los proyectos en ejecución para medir sus impactos ambientales</t>
  </si>
  <si>
    <t>Sistema de monitoreo de Impactos Ambientales en la construcción de infraestructura de la movilidad.</t>
  </si>
  <si>
    <t>Monitoreo y análisis de los impactos que genera la construcción de infraestructura para la movilidad en áreas prioritarias para la conservación</t>
  </si>
  <si>
    <t>Estrategias GADM Mejía</t>
  </si>
  <si>
    <t>Programas GADM Mejía</t>
  </si>
  <si>
    <t>Proyectos GADM Mejía</t>
  </si>
  <si>
    <t>CIT</t>
  </si>
  <si>
    <t>Hacia los sistemas ITS</t>
  </si>
  <si>
    <t>Señalización Vial</t>
  </si>
  <si>
    <t>En la parte de control de flotas</t>
  </si>
  <si>
    <t>Alcance</t>
  </si>
  <si>
    <t>Proyecto de sitios seguros</t>
  </si>
  <si>
    <t>No es competencia directa de la Dcc. De Movilidad, pero esta debe participar</t>
  </si>
  <si>
    <t xml:space="preserve"> </t>
  </si>
  <si>
    <t>Desarrollo de un estudio y propuesta de soluciones de ASV urbana</t>
  </si>
  <si>
    <t>Realización de proyectos de capacitación diversos</t>
  </si>
  <si>
    <t>Señalización vial</t>
  </si>
  <si>
    <t>Fabricación de señales de tránsito</t>
  </si>
  <si>
    <t>Realización de la señalización horizontal del cantón</t>
  </si>
  <si>
    <t>Realización de los procesos de matriculación y RTV en el cantón de forma directa o delegada</t>
  </si>
  <si>
    <t>Gestión y realización de planes de manejo de tránsito a ser ejecutados por el CACT</t>
  </si>
  <si>
    <t>Implementación de un sistema de estacionamiento regulado, rotativo y tarifado en el hipercentro del cantón</t>
  </si>
  <si>
    <t>Realización o adopción de normativa para la operación del tránsito, transporte y seguridad vial</t>
  </si>
  <si>
    <t>Estudio y diseño de medios alternos de transporte de caracter sostenible</t>
  </si>
  <si>
    <t>Apoyo  para la consecución de cambios en los combustibles de la transportación</t>
  </si>
  <si>
    <t>No es competencia directa de la Dcc. De Movilidad, pero esta debe participar y debe asociarse con el CIGM</t>
  </si>
  <si>
    <t>Realización de campañas de concienciación de peatones, jóvenes, personas vulnerables y otras. Creación de un logo identificador</t>
  </si>
  <si>
    <t>Creación del Cuerpo de Agentes Civiles de Tránsito CACT para le control operativo cuando el GADM esté listo, para realizar operativos de control</t>
  </si>
  <si>
    <t>Implementación de  parque itinerante o fijos de educación vial</t>
  </si>
  <si>
    <t>Dotación de equipamiento de rescate, señalización temporal y prevención de siniestros, capacitación sobre el mismo a los cuerpos relacionados (Bomberos, empresa electrica, telefonía, CACT)</t>
  </si>
  <si>
    <t>Realización de estudios e implementación de los mismos para mejora de la circulación vial, realización de microsimulaciones de gabinete ante la toma de soluciones y decisiones.</t>
  </si>
  <si>
    <t>Accesibilidad:</t>
  </si>
  <si>
    <t>Grado de acceso de las personas a la utilización del uso en el servicio del transporte, su infraestructura o medio de comunicación.</t>
  </si>
  <si>
    <t>Certificado de Registro:</t>
  </si>
  <si>
    <t>El documento otorgado por el Organismo Nacional Competente, que acredita la inscripción del Operador de Transporte Multimodal en el Registro de Operadores de Transporte Multimodal, y que lo autoriza a actuar como tal.</t>
  </si>
  <si>
    <t>Conexiones:</t>
  </si>
  <si>
    <t xml:space="preserve">Es decir todos aquellos elementos físicos que facilitan los desplazamientos, entradas, salidas e intercambios, se los puede denominar de forma general como infraestructuras, mismas que en su mayoría son de carácter público, es decir que todo ciudadano puede utilizarlas y son dotadas en su mayoría por el Estado, quien le concierne aportar con las facilidades del transporte para las unidades transportadoras que en su mayoría son privados, junto con las operaciones de transporte, que son realizadas por empresas representantes de sectores productivos, turísticas, de transporte masivo de mercancía o personas. </t>
  </si>
  <si>
    <t>Cúmulos o Clusters:</t>
  </si>
  <si>
    <t xml:space="preserve"> Grupo geográficamente denso de empresas e instituciones conexas, pertenecientes a un campo concreto, unidas por rasgos comunes y complementaras entre sí.</t>
  </si>
  <si>
    <t>Demoras:</t>
  </si>
  <si>
    <t>Retraso en cumplimiento de horarios operacionales planificados.</t>
  </si>
  <si>
    <t>Efectiva:</t>
  </si>
  <si>
    <t>La capacidad de lograr el resultado que se desea o espera. Se refiere a logro de los objetivos al menor costo y con el menor número de consecuencias imprevistas.</t>
  </si>
  <si>
    <t>Estacionamiento</t>
  </si>
  <si>
    <t>Cuando un vehículo permanece detenido por más de dos minutos</t>
  </si>
  <si>
    <t>Flete</t>
  </si>
  <si>
    <t>Es el costo total de un servicio de transporte, especialmente para transporte de carga.</t>
  </si>
  <si>
    <t>Logística:</t>
  </si>
  <si>
    <t>Proceso y planeamiento, implementación y control del flujo y almacenaje eficiente y efectivo en costos de materiales en bruto, existencias en proceso, mercancías acabadas e información relacionada desde el punto de origen hasta el punto de consumo del cliente. Dicho de forma simple, es la ciencia y el arte de asegurar que los productos correctos lleguen al lugar correcto en la cantidad correcta y en el tiempo correcto para satisfacer la demanda del cliente. La logística abarca el almacenaje, transporte, servicios de valor añadido/preminorista y soluciones IT y cubre el flujo de producto de entradas, salidas, interno, internacional y de devoluciones.</t>
  </si>
  <si>
    <t>Modos de Transporte:</t>
  </si>
  <si>
    <r>
      <t xml:space="preserve">Forma de traslado de personas o desde un lugar hasta otro. El </t>
    </r>
    <r>
      <rPr>
        <sz val="9"/>
        <rFont val="Verdana"/>
        <family val="2"/>
      </rPr>
      <t>transporte</t>
    </r>
    <r>
      <rPr>
        <sz val="9"/>
        <color theme="1"/>
        <rFont val="Verdana"/>
        <family val="2"/>
      </rPr>
      <t xml:space="preserve"> comercial moderno está al servicio del </t>
    </r>
    <r>
      <rPr>
        <sz val="9"/>
        <rFont val="Verdana"/>
        <family val="2"/>
      </rPr>
      <t>interés</t>
    </r>
    <r>
      <rPr>
        <sz val="9"/>
        <color theme="1"/>
        <rFont val="Verdana"/>
        <family val="2"/>
      </rPr>
      <t xml:space="preserve"> público e incluye todos los </t>
    </r>
    <r>
      <rPr>
        <sz val="9"/>
        <rFont val="Verdana"/>
        <family val="2"/>
      </rPr>
      <t>medios</t>
    </r>
    <r>
      <rPr>
        <sz val="9"/>
        <color theme="1"/>
        <rFont val="Verdana"/>
        <family val="2"/>
      </rPr>
      <t xml:space="preserve"> e infraestructuras implicadas en el </t>
    </r>
    <r>
      <rPr>
        <sz val="9"/>
        <rFont val="Verdana"/>
        <family val="2"/>
      </rPr>
      <t>movimiento</t>
    </r>
    <r>
      <rPr>
        <sz val="9"/>
        <color theme="1"/>
        <rFont val="Verdana"/>
        <family val="2"/>
      </rPr>
      <t xml:space="preserve"> de las personas o bienes, así como los </t>
    </r>
    <r>
      <rPr>
        <sz val="9"/>
        <rFont val="Verdana"/>
        <family val="2"/>
      </rPr>
      <t>servicios</t>
    </r>
    <r>
      <rPr>
        <sz val="9"/>
        <color theme="1"/>
        <rFont val="Verdana"/>
        <family val="2"/>
      </rPr>
      <t xml:space="preserve"> de recepción, entrega y manipulación de tales bienes. El transporte comercial de personas se clasifica como servicio de pasajeros y el de bienes como servicio de mercancías. </t>
    </r>
  </si>
  <si>
    <t>Medio de Transporte</t>
  </si>
  <si>
    <t>Es el tipo de servicio de transporte de cada modo. A veces se asocia al tipo de vehículo utilizado.</t>
  </si>
  <si>
    <t>Mercancías:</t>
  </si>
  <si>
    <t>Toda clase de bienes, incluidos los animales vivos y los contenedores, las paletas u otros elementos de transporte o de embalaje análogos.</t>
  </si>
  <si>
    <t>Movilidad Sostenible:</t>
  </si>
  <si>
    <t>La capacidad para satisfacer las necesidades de la sociedad de movilizarse libremente, acceder, comunicarse, comercializar y establecer relaciones sin dejar de lado el desarrollo humano y la protección al ambiente.</t>
  </si>
  <si>
    <t>Parada</t>
  </si>
  <si>
    <t>Cuando un vehículo permanece detenido por menos de 2 minutos.</t>
  </si>
  <si>
    <t>Parque Vehicular:</t>
  </si>
  <si>
    <t>Vehículos que de acuerdo a su tipo constituyen las flotas de las diversas categorías de transporte particular y colectivo.</t>
  </si>
  <si>
    <t>Red de Transporte:</t>
  </si>
  <si>
    <t>La infraestructura necesaria para la circulación de los vehículos que transportan las mercancías o las personas. Suelen estar dispuestas en el territorio conectando los nodos logísticos de tal manera que se genere una red o malla de diferente densidad dependiendo del tráfico generado en la zona, normalmente las redes más densas se sitúan en el entorno a los nodos o lugares en los que se conectan varios ejes o sirven de intercambiador entre medios de transporte diferentes.</t>
  </si>
  <si>
    <t>Servicios:</t>
  </si>
  <si>
    <t>Los diferentes intangibles que brinda el sistema de transporte a las personas en el mejoramiento de la seguridad, efectividad y ahorro de tiempo y costos en sus desplazamientos, siendo opcional el cobro de una contraprestación.</t>
  </si>
  <si>
    <t>Tarifa:</t>
  </si>
  <si>
    <t>Es la contraprestación económica del servicio de transporte público de pasajeros o de carga.</t>
  </si>
  <si>
    <t>Tasa de ocupación</t>
  </si>
  <si>
    <t>Porcentaje de ocupación de una plaza de estacionamiento que se calcula dividiendo el tiempo que estuvo ocupada una plaza por el tiempo total de operación diaria del SER. También se puede referir al grado de ocupación del sistema completo que es la sumatoria promedio de las tasas de ocupación individuales de cada plaza.</t>
  </si>
  <si>
    <t>Tasa de Rotación</t>
  </si>
  <si>
    <t>Cantidad de vehículos que ocupan una plaza por día</t>
  </si>
  <si>
    <t>Terminales:</t>
  </si>
  <si>
    <t>Instalaciones especiales situadas en emplazamientos estratégicos donde el punto del viaje o embarque comienza o termina, definido por el lugar de intercambio de unidad transportadora o modo de transporte.</t>
  </si>
  <si>
    <t>Transporte:</t>
  </si>
  <si>
    <t>Medio de traslado de personas o bienes desde un lugar hasta otro. El transporte comercial moderno está al servicio del interés público e incluye todos los medios e infraestructuras implicadas en el movimiento de las personas o bienes, así como los servicios de recepción, entrega y manipulación de tales bienes. El transporte comercial de personas se clasifica como servicio de pasajeros y el de bienes como servicio de mercancías.</t>
  </si>
  <si>
    <t>Transporte Público:</t>
  </si>
  <si>
    <t>Es aquel transporte de personas que se presta en condiciones de continuidad, regularidad, generalidad, obligatoriedad y uniformidad en igualdad de condiciones para todos los usuarios, a lo largo de las rutas autorizadas por la autoridad competente y en contraprestación a una tarifa.</t>
  </si>
  <si>
    <t>Transportar:</t>
  </si>
  <si>
    <t>Llevar una cosa de un sitio o lugar a otro. Cuando se habla de servicio de transporte se  lo concibe como una actividad económica.</t>
  </si>
  <si>
    <t>Transportación:</t>
  </si>
  <si>
    <t>Acción o efecto de transportar o transportarse.</t>
  </si>
  <si>
    <t>Transitar:</t>
  </si>
  <si>
    <t>Ir o pasar de un punto a otro por vías, calles o parajes públicos.</t>
  </si>
  <si>
    <t>Tránsito:</t>
  </si>
  <si>
    <t>Tráfico:</t>
  </si>
  <si>
    <t>Acción que implica movimiento, circulación, desplazamiento de vehículos y/o personas a lo largo de una vía de comunicación.</t>
  </si>
  <si>
    <t>Unidad de transporte:</t>
  </si>
  <si>
    <t>Todo vehículo a motor o tracción humana o animal utilizado para el traslado de bienes o personas.</t>
  </si>
  <si>
    <t>Viaje:</t>
  </si>
  <si>
    <t>Es el desplazamiento entre un origen  y un destino, puede realizarse mediante diferentes modos o medios de transporte y se origina por un motivo de viaje.</t>
  </si>
  <si>
    <t>Vialidad:</t>
  </si>
  <si>
    <t>Conjunto de obras de infraestructura y el equipamiento correspondiente para optimizar su capacidad.</t>
  </si>
  <si>
    <t>Accidentología vial</t>
  </si>
  <si>
    <t>Rama del saber que versa sobre la siniestralidad en vías</t>
  </si>
  <si>
    <t>Adelantar:</t>
  </si>
  <si>
    <t xml:space="preserve"> Maniobra mediante la cual un vehículo se sitúa delante de otro que lo antecede, utilizando el carril de la izquierda a su posición, salvo excepciones.</t>
  </si>
  <si>
    <t>Alcoholemia:</t>
  </si>
  <si>
    <t xml:space="preserve"> Examen o prueba para detectar presencia de alcohol en la sangre de una persona. (Dosaje etílico).</t>
  </si>
  <si>
    <t xml:space="preserve">Calzada: </t>
  </si>
  <si>
    <t>Parte de la vía destinada a la circulación de vehículos y eventualmente al cruce de peatones y animales.</t>
  </si>
  <si>
    <t>Camino:</t>
  </si>
  <si>
    <t xml:space="preserve"> Vía rural destinada a la circulación de vehículos, peatones, y animales.</t>
  </si>
  <si>
    <t xml:space="preserve">Carretera: </t>
  </si>
  <si>
    <t>Vía fuera del ámbito urbano, destinada a la circulación de vehículos y eventualmente de peatones y animales.</t>
  </si>
  <si>
    <t>Carril:</t>
  </si>
  <si>
    <t xml:space="preserve"> Parte de la calzada destinada al tránsito de una fila de vehículos.</t>
  </si>
  <si>
    <t xml:space="preserve">Conductor: </t>
  </si>
  <si>
    <t>Persona habilitada para conducir un vehículo por una vía.</t>
  </si>
  <si>
    <t>Demarcación:</t>
  </si>
  <si>
    <t>Símbolo, palabra o marca, de preferencia longitudinal o transversal, sobre la calzada, para guía del tránsito de vehículos y peatones.</t>
  </si>
  <si>
    <t xml:space="preserve">Detención: </t>
  </si>
  <si>
    <t>Inmovilización del vehículo por emergencia, por impedimento de circulación o para cumplir una disposición reglamentaria.</t>
  </si>
  <si>
    <t>Estacionar:</t>
  </si>
  <si>
    <t>Paralizar un vehículo en la vía pública, con o sin el conductor, por un período mayor que el necesario para dejar o recibir pasajeros o cosas.</t>
  </si>
  <si>
    <t>Hora de Oro</t>
  </si>
  <si>
    <t>Periodo de tiempo vital durante el cual la víctima de un siniestro debe ser estabilizada y atendida en una unidad de urgencia médica. Habitualmente se estima que menor a sesenta minutos.</t>
  </si>
  <si>
    <t>Hot spot</t>
  </si>
  <si>
    <t>Lugar de una vía interurbana, calle o vía urbana donde, en menos de 500 metros de distancia, ocurren tres o más accidentes en los que no hay víctimas y sólo producen daños materiales. También se entiende por punto de alta congestión vehicular.</t>
  </si>
  <si>
    <t xml:space="preserve">Intersección: </t>
  </si>
  <si>
    <t>Área común de calzadas que se cruzan o convergen.</t>
  </si>
  <si>
    <t>Isla:</t>
  </si>
  <si>
    <t>Área de seguridad situada entre carriles destinada a encauzar el movimiento de vehículos o como refugio de peatones.</t>
  </si>
  <si>
    <t xml:space="preserve">Marca: </t>
  </si>
  <si>
    <t>Señal colocada o pintada sobre el pavimento o en elementos adyacentes al mismo, consistente en líneas, dibujos, colores, palabras o símbolos (Señal horizontal).</t>
  </si>
  <si>
    <t>Microsimulador de tráfico</t>
  </si>
  <si>
    <t>Software especializado que permite modelar la operación de tráfico y realizar simulaciones virtuales del mismo en base a datos reales medidos.</t>
  </si>
  <si>
    <t xml:space="preserve">Peatón: </t>
  </si>
  <si>
    <t>Persona que circula caminando por una vía pública.</t>
  </si>
  <si>
    <t>Punto negro</t>
  </si>
  <si>
    <t>Lugar de una vía interurbana, calle o vía urbana donde, en menos de 500 metros de distancia, ocurren tres o más siniestros con al menos dos o más víctimas fatales en un periodo de un año.</t>
  </si>
  <si>
    <t xml:space="preserve">Rebasar: </t>
  </si>
  <si>
    <t>Maniobra mediante la cual un vehículo adelanta a otro que transita por distinto carril.</t>
  </si>
  <si>
    <t xml:space="preserve">Retención: </t>
  </si>
  <si>
    <t>Inmovilización de un vehículo, dispuesto por la Autoridad competente.</t>
  </si>
  <si>
    <t>Conjunto de pruebas físicas, mecatrónicas y visuales a las que se debe someter un vehiculo para considerarlo apto para la circulación.</t>
  </si>
  <si>
    <t xml:space="preserve">Semáforo: </t>
  </si>
  <si>
    <t>Dispositivo operado eléctricamente mediante el cual se regula la circulación de vehículos y peatones por medio de luces de color rojo, ámbar o amarilla y verde.</t>
  </si>
  <si>
    <t xml:space="preserve">Señal de Tránsito: </t>
  </si>
  <si>
    <t>Dispositivo, signo o demarcación, tocado por la Autoridad competente con el objeto de regular, advertir o encauzar el tránsito.</t>
  </si>
  <si>
    <t>Ver demarcación</t>
  </si>
  <si>
    <t>Siniestro de tránsito</t>
  </si>
  <si>
    <t>Suceso eventual o acción de la que involuntariamente resulta daño para las personas o las cosas</t>
  </si>
  <si>
    <t xml:space="preserve">Vehículo automotor: </t>
  </si>
  <si>
    <t>Vehículo de más de dos ruedas que tiene motor y tracción propia.</t>
  </si>
  <si>
    <t xml:space="preserve">Vehículo de emergencia: </t>
  </si>
  <si>
    <t>Vehículo utilizado para prestar servicio de auxilio en forma inmediata conforme a ley.</t>
  </si>
  <si>
    <t xml:space="preserve">Vehículo: </t>
  </si>
  <si>
    <t xml:space="preserve">Artefacto de libre operación que sirve para transportar personas o bienes por una vía. </t>
  </si>
  <si>
    <t>Vía de acceso restringido:</t>
  </si>
  <si>
    <t xml:space="preserve"> Vía en que los vehículos y las personas sólo tienen oportunidad a ingresar o salir de ella, por los lugares y bajo las condiciones fijadas por la Autoridad competente.</t>
  </si>
  <si>
    <t xml:space="preserve">Vía urbana: </t>
  </si>
  <si>
    <t>Vía dentro del ámbito urbano, destinada a la circulación de vehículos y peatones y eventualmente de animales (Calle).</t>
  </si>
  <si>
    <t>Vía:</t>
  </si>
  <si>
    <t xml:space="preserve"> Carretera, vía urbana o camino rural abierto a la circulación pública de vehículos y/o peatones, y también de animales.</t>
  </si>
  <si>
    <t>Víctima</t>
  </si>
  <si>
    <t>Toda persona que resulte muerta o herida como consecuencia de un accidente de circulación</t>
  </si>
  <si>
    <t>Revisión Técnica Vehicular</t>
  </si>
  <si>
    <t>Acción de transitar. Sitio por donde se pasa de un lugar a otro. Conjunto de desplazamientos de personas, vehículos y animales por las vías terrestres de uso público (Circulación).</t>
  </si>
  <si>
    <t>Antecedentes:</t>
  </si>
  <si>
    <r>
      <t>Objetivo</t>
    </r>
    <r>
      <rPr>
        <sz val="11"/>
        <color theme="1"/>
        <rFont val="Verdana"/>
        <family val="2"/>
      </rPr>
      <t>:</t>
    </r>
  </si>
  <si>
    <r>
      <t>Duración</t>
    </r>
    <r>
      <rPr>
        <sz val="11"/>
        <color theme="1"/>
        <rFont val="Verdana"/>
        <family val="2"/>
      </rPr>
      <t>:</t>
    </r>
  </si>
  <si>
    <t>indefinido</t>
  </si>
  <si>
    <r>
      <t>Alcance</t>
    </r>
    <r>
      <rPr>
        <sz val="11"/>
        <color theme="1"/>
        <rFont val="Verdana"/>
        <family val="2"/>
      </rPr>
      <t xml:space="preserve">: </t>
    </r>
  </si>
  <si>
    <r>
      <t>Institución líder</t>
    </r>
    <r>
      <rPr>
        <sz val="11"/>
        <color theme="1"/>
        <rFont val="Verdana"/>
        <family val="2"/>
      </rPr>
      <t xml:space="preserve">: </t>
    </r>
  </si>
  <si>
    <r>
      <t>Institución apoyo</t>
    </r>
    <r>
      <rPr>
        <sz val="11"/>
        <color theme="1"/>
        <rFont val="Verdana"/>
        <family val="2"/>
      </rPr>
      <t xml:space="preserve">: </t>
    </r>
  </si>
  <si>
    <t>Evaluación posterior:</t>
  </si>
  <si>
    <r>
      <t>Indicador de gestión:</t>
    </r>
    <r>
      <rPr>
        <sz val="11"/>
        <color theme="1"/>
        <rFont val="Verdana"/>
        <family val="2"/>
      </rPr>
      <t xml:space="preserve"> </t>
    </r>
  </si>
  <si>
    <t>No. de personas capacitadas en el complejo semestral.</t>
  </si>
  <si>
    <r>
      <t>Meta fijada:</t>
    </r>
    <r>
      <rPr>
        <sz val="11"/>
        <color theme="1"/>
        <rFont val="Verdana"/>
        <family val="2"/>
      </rPr>
      <t xml:space="preserve"> </t>
    </r>
  </si>
  <si>
    <t>al menos 10.000 personas por semestre capacitadas (el valor lo fijará el GAD en base a la capacidad del complejo)</t>
  </si>
  <si>
    <r>
      <t>Línea base:</t>
    </r>
    <r>
      <rPr>
        <sz val="11"/>
        <color theme="1"/>
        <rFont val="Verdana"/>
        <family val="2"/>
      </rPr>
      <t xml:space="preserve"> </t>
    </r>
  </si>
  <si>
    <t>se parte de cero complejos y cero capacitados</t>
  </si>
  <si>
    <r>
      <t>Actividades clave:</t>
    </r>
    <r>
      <rPr>
        <sz val="11"/>
        <color theme="1"/>
        <rFont val="Verdana"/>
        <family val="2"/>
      </rPr>
      <t xml:space="preserve"> </t>
    </r>
  </si>
  <si>
    <t>Estudio de factibilidad</t>
  </si>
  <si>
    <t>Convenios de cooperación</t>
  </si>
  <si>
    <t>Proyectos de construcción</t>
  </si>
  <si>
    <t>Ejecución de los complejos</t>
  </si>
  <si>
    <t>Evaluación de resultados</t>
  </si>
  <si>
    <t>Presupuesto:</t>
  </si>
  <si>
    <t>Programa:</t>
  </si>
  <si>
    <t>3.1. Reducir la vulnerabilidad de la población con la incorporación de la gestión de riesgo y seguridad integral</t>
  </si>
  <si>
    <t>4.1. Implementar  programas de estudios, diseños, construcción, rehabilitación, mantenimiento y modernización de infraestructura</t>
  </si>
  <si>
    <t>6.1. Implementar un sistema de normatividad y seguimiento de la misma</t>
  </si>
  <si>
    <t>7.1. Orientar la gestión de la movilidad  hacia la prevención, monitoreo y remediación de los impactos ambientales</t>
  </si>
  <si>
    <t>8.1. Orientar el desarrollo de una plataforma ITS</t>
  </si>
  <si>
    <t>3.1.1. Reducción de la vulnerabilidad de las amenazas naturales.</t>
  </si>
  <si>
    <t>3.1.2. Componente de seguridad interna y externa.</t>
  </si>
  <si>
    <t>3.1.3. Programa Municipal de seguridad de la Movilidad</t>
  </si>
  <si>
    <t>4.1.1. Señalización y semaforización vial</t>
  </si>
  <si>
    <t>5.1.1. Control</t>
  </si>
  <si>
    <t>5.1.2. Mejora de la circulación vial y gestión de la congestión</t>
  </si>
  <si>
    <t>6.1.1. Desarrollo del área jurídica y de fiscalización de derechos y acceso a la movilidad</t>
  </si>
  <si>
    <t>7.1.1. Utilización de energías renovables para la movilidad y sustentables</t>
  </si>
  <si>
    <t>8.1.1. Tecnología ITS</t>
  </si>
  <si>
    <t>Centro de monitoreo para la seguridad ciudadana y otros proyectos</t>
  </si>
  <si>
    <t>A. Control operativo con Cuerpo de Agentes Civiles de Tránsito</t>
  </si>
  <si>
    <t>B. Monitoreo, seguimiento y control tecnológico</t>
  </si>
  <si>
    <t>C. ASV urbano</t>
  </si>
  <si>
    <t>D. Capacitación</t>
  </si>
  <si>
    <t>E. Complejos viales de educación y prevención</t>
  </si>
  <si>
    <t>F. Equipamiento especializado</t>
  </si>
  <si>
    <t>El exceso de velocidad constituye la segunda causa más frecuente de los accidentes de tránsito. Actualmente por esta causa representando en porcentaje el 20%. Por las características propias del accidente y  la velocidad que llevan los vehículos antes de colisionar, traen consigo una gran energía cinética, producto de esta, los resultados del siniestro en general son fatales constituyendo una de las principales causas de mortalidad en las vías.</t>
  </si>
  <si>
    <t xml:space="preserve">Efectuar controles de velocidad en las vías, utilizando cámaras de reconocimiento de placas en peajes, espiras detectoras de velocidad o cinemómetros fijos o móviles, con el fin de reducir el número de accidentes de tránsito y por consiguiente de muertes a causa del exceso de velocidad  </t>
  </si>
  <si>
    <t>GAD con competencia de control operativo</t>
  </si>
  <si>
    <t xml:space="preserve">No aplica </t>
  </si>
  <si>
    <t xml:space="preserve">Evaluación posterior: </t>
  </si>
  <si>
    <t>Velocidades medidas en  puntos definidos,  comparación estadística.</t>
  </si>
  <si>
    <t>No. de vehículos detectados mensual y No. de accidentes por esta causa mensual.</t>
  </si>
  <si>
    <t>% reducción de los accidentes   y  % reducción de excesos de velocidades registradas en terreno.</t>
  </si>
  <si>
    <t>Se debe partir de la de estadística existente</t>
  </si>
  <si>
    <t xml:space="preserve">Adquisición de dispositivos de control, instalación de pórticos y operación </t>
  </si>
  <si>
    <t>Sistemas de gerenciamiento</t>
  </si>
  <si>
    <t>Contratación de asesorías permanentes y puntuales</t>
  </si>
  <si>
    <t>Proceso de formación continua interna</t>
  </si>
  <si>
    <t>5.1. Implementar sistemas de atención al ciudadano y respuesta del tráfico vehicular</t>
  </si>
  <si>
    <t>En el país hay sólo dos parques de educación vial fijos y 4 itinerantes, para desarrollo de los aprendizajes de circulación vial, este número es insuficiente para la formación y reforzamiento de la misma por intermedio de materiales impresos.</t>
  </si>
  <si>
    <t>Que el GAD posea y opere al menos un complejo de educación vial, primero itinerante y luego fijo.</t>
  </si>
  <si>
    <t>Local</t>
  </si>
  <si>
    <t>Ministerio de Educación, ANT</t>
  </si>
  <si>
    <t>Complejo de educación vial y parque itinerante de educación vial</t>
  </si>
  <si>
    <t>Número de instalaciones</t>
  </si>
  <si>
    <t>Parque itinerante ($18.000) - operación anual ($30.000). Parque fijo ($100.000) - Operación anual ($20.000)</t>
  </si>
  <si>
    <t>Inicio:</t>
  </si>
  <si>
    <t>Adquisición - capacitación</t>
  </si>
  <si>
    <t>Permite ingresos</t>
  </si>
  <si>
    <t>Sí, en el parque fijo</t>
  </si>
  <si>
    <t>No hay proyectos que se los enmarque en esta tecnología por lo que es necesario profundizar en ella por los beneficios que conlleva.</t>
  </si>
  <si>
    <t>Indefinida</t>
  </si>
  <si>
    <t>ANT, MINTEL</t>
  </si>
  <si>
    <t>De cada proyecto</t>
  </si>
  <si>
    <t>A definirse</t>
  </si>
  <si>
    <t>Contratación</t>
  </si>
  <si>
    <t>Instalación</t>
  </si>
  <si>
    <t>Operación</t>
  </si>
  <si>
    <t xml:space="preserve">GAD </t>
  </si>
  <si>
    <t>Generar el espacio normativo adecuado para que sea de amplio conocimiento y se pueda exigor su cumplimiento</t>
  </si>
  <si>
    <t>Local y adopción de normas nacionales y supranacionales</t>
  </si>
  <si>
    <t>GAD, ANT, MTOP, GADPs</t>
  </si>
  <si>
    <t>Asamblea Nacional</t>
  </si>
  <si>
    <t>Normas legales en forma de Leyes, Reglamentos, Instructivos, manuales, Acuerdos, resoluciones y Ordenanzas</t>
  </si>
  <si>
    <t>Grado de cumplimiento y adecuación a la realidad</t>
  </si>
  <si>
    <t>Número de normas expedidas y adoptadas</t>
  </si>
  <si>
    <t>Al menos la expedición de 5 normas anuales por los próximos 5 años</t>
  </si>
  <si>
    <t>Dos Ordenanzas</t>
  </si>
  <si>
    <t>Interno</t>
  </si>
  <si>
    <t>Propuesta de borrador</t>
  </si>
  <si>
    <t>Analisis y aprobación de la entidad competente (Cabildo, Alcalde, etc)</t>
  </si>
  <si>
    <t>Difusión</t>
  </si>
  <si>
    <t>Estudio del problema y participación social</t>
  </si>
  <si>
    <t>Cumplimiento</t>
  </si>
  <si>
    <t>En algunos casos</t>
  </si>
  <si>
    <t>Brindar el marco adecuado e implementar proyectos de transporte sostenible</t>
  </si>
  <si>
    <t>GAD</t>
  </si>
  <si>
    <t>ANT, MIPRO, MCPEC, MTOP</t>
  </si>
  <si>
    <t>Cálculo de Tn de CO2 emitidas</t>
  </si>
  <si>
    <t>Implementación de 3 proyectos, uno por año</t>
  </si>
  <si>
    <t>Proyectos implementados</t>
  </si>
  <si>
    <t>Estudios</t>
  </si>
  <si>
    <t>Construcción o adecuación</t>
  </si>
  <si>
    <t xml:space="preserve">Implementación </t>
  </si>
  <si>
    <t>Programas:</t>
  </si>
  <si>
    <t>El COOTAD faculta a los GADs a tener su propio CACT y la resolución 006 del Consejo Nacional de Competencia indica que para los GAD con Modelos de gestión tipo "B" se podrán conformar estps cuerpos cuando el GAD esté preparado. Es importante que la regulación y planificación que ya ejerce el GAD se complemente con la parte de control operativo y por tanto es imprescindible que le GAD acabe teniendo esta fuerza de control</t>
  </si>
  <si>
    <t>Dotar del CACT al GAD para poder hacer extensivo y complementario el control operativo a su quehacer en Movilidad, sin dependencias externas.</t>
  </si>
  <si>
    <t>CTE y PPNN</t>
  </si>
  <si>
    <t>Ninguno</t>
  </si>
  <si>
    <t>Número de Agentes Civiles, número de sanciones impuestas, número de operativos/año efectuados</t>
  </si>
  <si>
    <t>Tener un CACT con suficientes efectivos, medios y capacitación</t>
  </si>
  <si>
    <t>En dotación ($120.000) en operación ($350.000)</t>
  </si>
  <si>
    <t>Si de las sanciones impuestas</t>
  </si>
  <si>
    <t>2014 ó 2015</t>
  </si>
  <si>
    <t>Selección - reclutamiento</t>
  </si>
  <si>
    <t>Instrucción general</t>
  </si>
  <si>
    <t>Instrucción local</t>
  </si>
  <si>
    <t>Seguimiento</t>
  </si>
  <si>
    <t>La demarcación vial o señalización horizontal es una actividad de alta visibilidad y no debe ser externa a las actividades de la Dirección de Tránsito ya que requiere de rápida respuesta.</t>
  </si>
  <si>
    <t>Crear una unidad de señalización vial horizontal con personal entrenado y equipamiento adecuado para la demarcación nueva de las vías, mantenimiento de la existente y solicitudes externas</t>
  </si>
  <si>
    <t>ANT</t>
  </si>
  <si>
    <t>Franjadora, moldes e insumos de pintar</t>
  </si>
  <si>
    <t>Inventario vial</t>
  </si>
  <si>
    <t>Metros cuadrados demarcados por año</t>
  </si>
  <si>
    <t>Tener operativa la unidad en el 2014 y pintar más de 1000 m2 por año</t>
  </si>
  <si>
    <t>Está detallada en el producto 2 inventario vial, señalización horizontal</t>
  </si>
  <si>
    <t>Reclutamiento de personal</t>
  </si>
  <si>
    <t>Entrenamiento</t>
  </si>
  <si>
    <t>Sí, si se permite pintar por encargo (urbanizaciones, lotizaciones, estaciones de combustible, otros GADs)</t>
  </si>
  <si>
    <t>Plan de demarcación</t>
  </si>
  <si>
    <t>Adquisición de equipamiento</t>
  </si>
  <si>
    <t>2013 ó 2014</t>
  </si>
  <si>
    <t>Los Planes de manejo o control de tránsito PCTs son instructivos preprogramados de gerenciamiento de tránsito que permiten implementar medidas circulatorias ante eventos repetitivos que se producen en el tránsito sin necesidad de estar improvisando en cada momento.</t>
  </si>
  <si>
    <t>Dotar al GAD de un conjunto de PCTs  de aquellos eventos repetitivos como cierre de vías, operaciones de vías, cambios de sentido, desastres naturales, siniestros de tránsito y otros a definirse</t>
  </si>
  <si>
    <t>ANT, MTOP, CTE, PPNN</t>
  </si>
  <si>
    <t>Manual de PCTs</t>
  </si>
  <si>
    <t>Evaluación del funcionamiento de los PCTs</t>
  </si>
  <si>
    <t>Número de PCTs desarrollados</t>
  </si>
  <si>
    <t>Tener al menos 10 PCTs en dos años</t>
  </si>
  <si>
    <t>Consultoría para la elaboración del manual ($15.000)</t>
  </si>
  <si>
    <t>Sí en algunos casos como obras, cierre de vías, competencias deportivas y otros</t>
  </si>
  <si>
    <t>Definición de eventos</t>
  </si>
  <si>
    <t>La utilización del transporte autopropulsado humano o eléctrico son los puntos de partida de este proyecto, así como los proyectos que otras ciudades ya han implementado en esta concepto</t>
  </si>
  <si>
    <t>A definirse (construcción de ciclovías, Bici pública, Restricciones vehiculares, zonas exclusivas peatonales, etc.)</t>
  </si>
  <si>
    <t>En algunos casos (bici pública)</t>
  </si>
  <si>
    <t>El cambio en la matriz energética, la búsqueda de combustibles límpios, la utilización de energías alternativas y el uso del transporte limpios son los puntos de partida de este proyecto</t>
  </si>
  <si>
    <t>A definirse (cambio hacia GLP del transporte comercial, urbano, carriles exclusivos, etc.)</t>
  </si>
  <si>
    <t>Brindar el marco de capacitación, experiencias y trabajos de campo para que el equipo humano del GAD pueda desempeñar de la mejor manera la competencia de movilidad</t>
  </si>
  <si>
    <t>El problema mayor que enfrentan los GADs al afrontar las competencias de movilidad es encontrar profesionales y técnicos capacitados en las áreas mencionadas, es por ello que se plantea un programa de fortaleci,iento y creación de capacidades internas en los GADs para que puedan administrar esta competecia con eficiencia y conocimiento técnico.</t>
  </si>
  <si>
    <t>ANT, MTOP, FONSAT, CTE</t>
  </si>
  <si>
    <t>Nivel de desempeño de técnicos</t>
  </si>
  <si>
    <t>Cursos realizados y horas de formación</t>
  </si>
  <si>
    <t>Capacitar al personal técnico de manera adecuada</t>
  </si>
  <si>
    <t>Contratación de cursos de formación en diversas materias de la movilidad: semaforización, demarcación, ingeniería de tránsito, gerenciamiento de transporte, seguridad vial, auditorías de seguridad vial, diseño de guardavías, señalización temporal de vías y otros. Además contratar una asesoría permanente de expertos.</t>
  </si>
  <si>
    <t>Dotar anualmente de $15,000 para formación externa y de $20.000 para expertos externos</t>
  </si>
  <si>
    <t>No</t>
  </si>
  <si>
    <t>Definición de necesidades y creación de un programa</t>
  </si>
  <si>
    <t>Ejecución del mismo</t>
  </si>
  <si>
    <t>A. Controles de Velocidad</t>
  </si>
  <si>
    <t>Indefinido</t>
  </si>
  <si>
    <t>100% cubrimiento de la red urbana de tránsito</t>
  </si>
  <si>
    <t>Estudio de prefactibilidad</t>
  </si>
  <si>
    <t>Aprobación</t>
  </si>
  <si>
    <t>Proyecto</t>
  </si>
  <si>
    <t>Desarrollo tecnológico</t>
  </si>
  <si>
    <t>Operación piloto</t>
  </si>
  <si>
    <t>Implementación</t>
  </si>
  <si>
    <t>La gestión del tránsito se han convertido en los países desarrollados como una importante herramienta para la disminución de la siniestralidad al informar de forma oportuna y en tiempo real a los usuarios de los niveles de operación de las vías y así ellos poder tomar decisiones sobre desvíos, accesos y otros actividades. Relacionado con ello las autoridades pueden monitorear el estado de la circulación vial y tomar decisiones gerenciales modificando los dispositivos de control del tránsito, control de rutas, frecuencias, lucha contra la informalidad y la inseguridad.</t>
  </si>
  <si>
    <t xml:space="preserve">MTOP, ANT, CTE, PPNN, ECU911, MCSIE y DNCTSV </t>
  </si>
  <si>
    <t>Ninguna</t>
  </si>
  <si>
    <t>Sí</t>
  </si>
  <si>
    <r>
      <t>% de avance del proyecto según especificación del estudio</t>
    </r>
    <r>
      <rPr>
        <b/>
        <sz val="11"/>
        <color theme="1"/>
        <rFont val="Verdana"/>
        <family val="2"/>
      </rPr>
      <t xml:space="preserve"> </t>
    </r>
  </si>
  <si>
    <t>Dentro del conjunto de herramientas de análisis de tráfico se encuentran los microsimuladores que permiten modelar realidades y alternativas de tránsito para experimentar soluciones y propuestas teóricas antes de implementarlas en el terreno.</t>
  </si>
  <si>
    <t>Grado de funcionalidad y operación de intersecciones conflictivas (situación futura con microsimulación y optimización).</t>
  </si>
  <si>
    <t xml:space="preserve">%  intersecciones microsimuladas y optimizadas </t>
  </si>
  <si>
    <t xml:space="preserve">Adquisición de Software </t>
  </si>
  <si>
    <t xml:space="preserve">Capacitación, </t>
  </si>
  <si>
    <t>Ejecución de Proyectos</t>
  </si>
  <si>
    <t>No aplica</t>
  </si>
  <si>
    <t>Evaluar la interrelación o el grado de conflicto  del vehículo v/s peatón por medio de técnicas de Ingeniería de Tránsito y de herramientas tecnológicas, permiten visualizar parámetros y estándares de seguridad vial especialmente en lo que se refiere a la gestión de intersecciones conflictivas y redes de tráfico, en la actualidad casi no cuenta con algunos tipos de estos medios, pero es importante adquirir  otros equipos complementarios para evaluar medidas  de gerencia de tránsito a nivel nacional con el fin de determinar e implantar medidas que tengan el menor impacto vial optimizando y disminuyendo el índice de riesgo presente en intersecciones conflictivas. Implementar sistemas de ingeniería  de tráfico que permitan evaluar el grado de conflicto en una intersección o red vial con el fin de optimizarla,  minimizando el índice de riesgo de accidentes de tránsito.</t>
  </si>
  <si>
    <t>El control municipal tiene un componente principal en la gestión del ordenamiento local que es el gerenciamiento del tránsito y dentro de esta actividad uno de los brazos ejecutores de esta política es la señalización vial que permite encauzar el tránsito vehicular y peatonal conforme a lo planificado.</t>
  </si>
  <si>
    <t>Señalizar las vías de manera óptima, para permitir a los vehículos y peatones transitar con elevados estándares de eficiencia y seguridad.</t>
  </si>
  <si>
    <t xml:space="preserve">CTE, DNCTSV y MTOP </t>
  </si>
  <si>
    <t>Inventario de señales verticales instaladas con su edad y estado. Inventario de señalización horizontal y semafórico.</t>
  </si>
  <si>
    <t>Inventario de señales verticales y horizontales.</t>
  </si>
  <si>
    <t>Instalación y operación</t>
  </si>
  <si>
    <t>Capacitación de operadores</t>
  </si>
  <si>
    <t>Local y regional</t>
  </si>
  <si>
    <t>CTE, MTOP, ANT y otras</t>
  </si>
  <si>
    <t>Fábrica de señales e insumos</t>
  </si>
  <si>
    <t>Productos requeridos:</t>
  </si>
  <si>
    <t>Número de señales instaladas y sustituidas e intersecciones intervenidas.</t>
  </si>
  <si>
    <t>No. de intersecciones,  No. de señales verticales nuevas-sustituidas,  No. de otros dispositivos instalados (fotorradares, GPS, ...), datos a ser analizados de manera semestral .</t>
  </si>
  <si>
    <t>% de aumento de señales nuevas, mantenidas,  % de aumento de intersecciones intervenidas.</t>
  </si>
  <si>
    <t>Inversión $25.000, insumos añuales $30.000</t>
  </si>
  <si>
    <t>Sí por la venta de señales</t>
  </si>
  <si>
    <t>Software de modelamiento de tránsito, herramientas computacionales (CAD y GIS), semáforos</t>
  </si>
  <si>
    <t>Índices de gestión de tránsito semestral (intensidad vehicular, velocidades medias de operación, densidad vehicular), No. de semáforos instalados</t>
  </si>
  <si>
    <t>Inversión $15.000 en SW y $20.000 en semáforos</t>
  </si>
  <si>
    <t>Fotoradares o radares de tramo ($30.000)</t>
  </si>
  <si>
    <t>Alcance:</t>
  </si>
  <si>
    <t>Fotoradares o radares de tramo</t>
  </si>
  <si>
    <t>Alcochecks ($12.000)</t>
  </si>
  <si>
    <t>CTE, PPNN</t>
  </si>
  <si>
    <t>Alcochecks</t>
  </si>
  <si>
    <t>Conducir bajo los efectos del alcohol,  retarda la capacidad de respuesta ante un evento de tránsito, constituye la tercera causa más frecuente de los accidentes de tránsito, en nuestro país representando en porcentaje promediado el 10% (ver pg. 14 de este documento). Conducir en estado de embriaguez aumenta la probabilidad  de ocurrencia de accidentes de tránsito así como la gravedad de los traumatismos.</t>
  </si>
  <si>
    <t>Efectuar controles de alcohotectores fijos  en terminales, peajes y móviles sobre la vía, en puntos días y horas estratégicas, por medio de alcohotectores portátiles y estáticos, con el fin de reducir el número de accidentes de tránsito por esta causa creando una conciencia de control permanente en los conductores.</t>
  </si>
  <si>
    <t>No. de detenidos por esta contravención(Por mes),</t>
  </si>
  <si>
    <t xml:space="preserve"> No. de siniestros por esta causa mensual.</t>
  </si>
  <si>
    <t>% reducción de los accidentes   y % reducción de detenciones por esta contravención durante los controles.</t>
  </si>
  <si>
    <t xml:space="preserve">Se parte de estadística de accidentes y contravenciones </t>
  </si>
  <si>
    <t>Adquisición de Equipos Fijos y móviles.</t>
  </si>
  <si>
    <t>A. Controles a peatones</t>
  </si>
  <si>
    <t>ninguno</t>
  </si>
  <si>
    <t>Sancionar con contravenciones de tránsito a los peatones que cometen contravenciones estipuladas en la LOTTTSV.</t>
  </si>
  <si>
    <t xml:space="preserve">No. de contravenciones emitidas a peatones. </t>
  </si>
  <si>
    <t>Emitir una ordenanza en la cual se determine el procedimiento de aplicación de sanciones y cobro de multas.</t>
  </si>
  <si>
    <t>Operación y Ejecución.</t>
  </si>
  <si>
    <t>La Ley de tránsito establece responsabilidades para los peatones que no respetan la ley de tránsito, ellos están expuestos y sujetos a la sanción en el caso de cometer infracciones de tránsito, pero en la actualidad no se sanciona debido a que en el reglamento no consta un procedimiento tipo para infraccionar al peatón, tomando en cuenta que en muchos casos es el responsable del mismo.</t>
  </si>
  <si>
    <t>indefinida</t>
  </si>
  <si>
    <t xml:space="preserve">% de aumento de vehículos revisados, reducción del porcentaje de accidentes por falla mecánica. </t>
  </si>
  <si>
    <t>Estadísticas de las CRTV de  Quito y Cuenca</t>
  </si>
  <si>
    <t>Expedición de normativa secundaria para el control</t>
  </si>
  <si>
    <t>Fiscalicalización en vía pública</t>
  </si>
  <si>
    <t>MTOP, ANT, EP de RTV</t>
  </si>
  <si>
    <t>Ninguno si se terceriza</t>
  </si>
  <si>
    <t>Evaluación de resultados ambientales y de seguridad vial</t>
  </si>
  <si>
    <t>Local-nacional</t>
  </si>
  <si>
    <t>Que los vehículos tanto públicos como particulares operen en óptimas condiciones mecánicas y de seguridad y cumplan con los requisitos del pago de la matrícula y cambio de titularidad cuando sean enajenados.</t>
  </si>
  <si>
    <t>GAD y el operador de RTV</t>
  </si>
  <si>
    <t>Número de vehículos matriculados, revisados anualmente y  número de accidentes por falla mecánica.</t>
  </si>
  <si>
    <t>No. de vehículos matriculados, revisados anual y número de accidentes por falla mecánica anual.</t>
  </si>
  <si>
    <t>2013 matriculación, 2014 RTV</t>
  </si>
  <si>
    <t>Sí por medio de la RTV, y sanciones en vía pública</t>
  </si>
  <si>
    <t>Inversión matriculación ($20.000)</t>
  </si>
  <si>
    <t>La LOTTTSV dispone que los vehículos deben someterse a una revisión técnica vehicular como prerrequisito a la matriculación. Además los vehículos deben matricularse periodicamente.</t>
  </si>
  <si>
    <t>La siniestralidad vial tiene una alta relación con el estado y las condiciones geométricas de las vías, es por ello que se recomienda la práctica de auditorías para detectar elementos de alto riesgo que puedan ser corregidos en pro de la seguridad.</t>
  </si>
  <si>
    <t>Auditorías de seguridad vial en vías en estudio, diseño, construcción y operación.</t>
  </si>
  <si>
    <t>No. de ASV, No. de puntos o tramos intervenidos por año</t>
  </si>
  <si>
    <t>% de aumento de ASV, % de puntos o tramos intervenidos.</t>
  </si>
  <si>
    <t>No existe esta práctica.</t>
  </si>
  <si>
    <t>Realización de ASVs</t>
  </si>
  <si>
    <t>Intervención de puntos críticos y tramos inseguros.</t>
  </si>
  <si>
    <t>Depende de estudios ($20.000) anuales</t>
  </si>
  <si>
    <t>Revisión de la siniestralidad</t>
  </si>
  <si>
    <t>Realizar técnicas de Auditorías de Seguridad Vial para tomar las medidas técnicas preventivas sobre la infraestructura de transporte,   que permita a los vehículos y peatones transitar con elevados estándares de eficiencia y seguridad.</t>
  </si>
  <si>
    <t xml:space="preserve">% reducción de los accidentes tipo atropello y arrollamiento. </t>
  </si>
  <si>
    <t>No. de accidentes tipo atropello mensual y No. de accidentes tipo arrollamiento mensual.</t>
  </si>
  <si>
    <t>G. Estudio de accidentología</t>
  </si>
  <si>
    <t>Ubicación de Hot spots, puntos negros y tramos de concentración de accidentes.</t>
  </si>
  <si>
    <t>H. Concienciación</t>
  </si>
  <si>
    <t>I. Señalización Vertical y Creación de un fábrica de señales</t>
  </si>
  <si>
    <t>J. Creación de una unidad de demarcación municipal</t>
  </si>
  <si>
    <t>K. Ingenieria de Tránsito y análisis de intersecciones</t>
  </si>
  <si>
    <t>L. Matriculación vehicular y Revisión Técnica Vehicular</t>
  </si>
  <si>
    <t>M. Planes de Manejo de tránsito</t>
  </si>
  <si>
    <t>N. Estacionamiento Regulado</t>
  </si>
  <si>
    <t>O. Fortalecimiento Institucional</t>
  </si>
  <si>
    <t>P. Normativa y control</t>
  </si>
  <si>
    <t>Q. Ciclovías y otros medios de transporte sostenible</t>
  </si>
  <si>
    <t>R. Mejora de los combustibles en la transportación (matriz energética)</t>
  </si>
  <si>
    <t>S. Implementación de sistemas ITS</t>
  </si>
  <si>
    <t>La búsqueda de las causales que originan los siniestros de tránsito es una de los principales enfoques para su solución, es el que hemos denominado sistemático y es el origen de este programa que trata de mapear los accidentes para ver frecuencias de ocurrencia y buscar las causas que los originan en esos puntos si es que tienen relación espacio o con el entorno circundante.</t>
  </si>
  <si>
    <t>Mapa de puntos de siniestros con la información asociada al punto.</t>
  </si>
  <si>
    <t>No. de puntos relevados anual, No. de puntos estudiados anual y No. Intervenidos anual.</t>
  </si>
  <si>
    <t>% de puntos sobre el total de siniestros mapeados. % de puntos intervenidos sobre el total de siniestros.</t>
  </si>
  <si>
    <t>Identificación de puntos negros</t>
  </si>
  <si>
    <t>Identificación de hot spots.</t>
  </si>
  <si>
    <t>Realización de la geodatabase</t>
  </si>
  <si>
    <t>Intervención de puntos.</t>
  </si>
  <si>
    <t>Ubicar los puntos de siniestralidad, tanto fatal (mortalidad) como lesividad (morbilidad), así como la determinación de puntos negros (tres fallecidos en un año en el mismo punto) o de hot spots (puntos de alta siniestralidad no fatal).</t>
  </si>
  <si>
    <t>No requiere adicional</t>
  </si>
  <si>
    <t>Los traumatismos causados por el tránsito constituyen un problema importante de salud pública considerando el costo social que le representa al estado y el inmenso dolor y pérdidas materiales que los siniestros originan, por lo tanto es importante llegar a la conciencia de los actores del sistema vial, con el fin de impactar en las personas por medio de la reducción de accidentes de tránsito y en particular de muertes ocurridas por este hecho. Lo importante es que el GAD pueda tener una campaña de prevención propia que lo identifique dentro de su actuar municipal.</t>
  </si>
  <si>
    <t xml:space="preserve">Medios de comunicación, artistas, conductores autoridades locales. </t>
  </si>
  <si>
    <t xml:space="preserve">campaña a través de Trípticos, Afiches, camisetas. </t>
  </si>
  <si>
    <t xml:space="preserve"> No de víctimas fatales anual y No de siniestros anual.</t>
  </si>
  <si>
    <t xml:space="preserve">%  en reducción de víctimas fatales y % de reducción de siniestros. </t>
  </si>
  <si>
    <t>Se parte desde el año en el que se imparte las campañas.</t>
  </si>
  <si>
    <t xml:space="preserve">Creación por las autoridades locales </t>
  </si>
  <si>
    <t>Buscar apoyo de diversas instituciones y personajes.</t>
  </si>
  <si>
    <t>Análisis de impacto de las campañas realizadas. Seguimientop de la siniestralidad</t>
  </si>
  <si>
    <t>Crear una campaña propia, un logo o una mascota, a través de eventos sociales y distintas actividades intensivas, con el fin de llegar a la conciencia de más ciudadanos ecuatorianos obteniendo un país más culto en materia de tránsito evidenciado por la disminución de accidentes de tránsito y por ende de muertes a causa de este fatal suceso.</t>
  </si>
  <si>
    <t>No requiere, hay que buscar auspicios</t>
  </si>
  <si>
    <t xml:space="preserve">Las bases para tener en el futuro un país culto en materia de tránsito parte desde la educación en materia de tránsito a la población más vulnerable, que incluye a los más pequeños y a los más  mayores,  constituyendo la educación vial un pilar importante para crear un país más seguro en el aspecto del tránsito. Actualmente la educación vial es un eje transversal  y optativo en los centros de educación por lo cual muchos niñ@s y jóvenes llegan a conducir un vehículo sin tener los suficientes conocimientos poniendo en riesgo su vida y la de los usuarios de las vías. O con el envejecimiento de la población y el aumento de la esperanza de vida las ciudades se están poblando de muchos mayores que empiezan a tener problemas de pérdida de movilidad, reflejos y sentidos y se convierten en ciudadanos de alto riesgo para transitar como peatones y/o conductores en nuestras vías. Es por ello que se deben crear programas y ciclos de capacitación permanente para estos colectivos vulnerables.   </t>
  </si>
  <si>
    <t xml:space="preserve">Educar sobre  materias de tránsito  en escuelas, colegios y universidades, así como a los colectivos de mayores de la tercera edad, por medio del personal de educación vial y especializado en este aspecto a fin de tener un país  más seguro y culto en materia de tránsito.  </t>
  </si>
  <si>
    <t xml:space="preserve">Ministerio de Educación, Medios de comunicación. </t>
  </si>
  <si>
    <t>No. de niñ@s capacitados No. de mayores capacitados,  No. de ciclos ejecutados</t>
  </si>
  <si>
    <t xml:space="preserve"> Evaluación trimestral de conocimientos.</t>
  </si>
  <si>
    <t>% niñ@s capacitadas, % de mayores capacitados</t>
  </si>
  <si>
    <t>Preparar personal suficiente</t>
  </si>
  <si>
    <t>Adquisiciones de materiales lúdicos de capacitación, parques viales móviles o fijos, material audiovisual, etc.</t>
  </si>
  <si>
    <t>No existe</t>
  </si>
  <si>
    <t>Material educativo y didáctico</t>
  </si>
  <si>
    <t xml:space="preserve">Además de prevenir  la ocurrencia de accidentes de tránsito es importante e imprescindible estar preparado para rescatar a las víctimas que  en muchas ocasiones producto del siniestro  quedan atrapados entre los fierros  y carrocerías por tal motivo es necesario contar con las herramientas necesarias para cumplir con este fin a nivel nacional, así como vehículos para traslado urgente y apropiado de heridos. </t>
  </si>
  <si>
    <t>Adquirir equipos de rescate para los cuerpos de bomberos de los GAD a fin de tener personal y equipos técnicos preparados para  brindar apoyo inmediato en caso de siniestros; así como los equipos de rescate cortadoras, cizallas,  extensores, compresores, etc. a fin de rescatar a las victimas optima y efectivamente.</t>
  </si>
  <si>
    <t>No. de  equipos y vehículos adquiridos para emergencias.</t>
  </si>
  <si>
    <t>Tiempo de respuesta de atención a los siniestros.</t>
  </si>
  <si>
    <t>Disminución del tiempo de respuesta de atención a los siniestros.</t>
  </si>
  <si>
    <t>Análisis de necesidades</t>
  </si>
  <si>
    <t>Adquirir los equipos y vehículos</t>
  </si>
  <si>
    <t>Ejecución del Proyecto</t>
  </si>
  <si>
    <t>Local, regional</t>
  </si>
  <si>
    <t>Organismos de Rescate cantonales, bomberos, CACT</t>
  </si>
  <si>
    <t xml:space="preserve">No </t>
  </si>
  <si>
    <t>2014 Señalización temporal y 2015 de rescate</t>
  </si>
  <si>
    <t>Inversión 2013 ($3.000) y 2015 ($100.000)</t>
  </si>
  <si>
    <t>Equipos de rescate, y de señalización temporal</t>
  </si>
  <si>
    <t>A. Controles de Alcoholemia</t>
  </si>
  <si>
    <t>O. Fortalecimiento Institucional-Gerenciamiento</t>
  </si>
  <si>
    <t>O. Fortalecimiento Institucional-Asesoría permanente</t>
  </si>
  <si>
    <t>O. Fortalecimiento Institucional-Capacitación</t>
  </si>
  <si>
    <t>A. Control de velocidad</t>
  </si>
  <si>
    <t>A. Control de alcoholemia</t>
  </si>
  <si>
    <t>A. Control peatones</t>
  </si>
  <si>
    <t>INVERSIÓN EN EQUIPOS Y OTROS</t>
  </si>
  <si>
    <t>R. Mejora de los combustibles en la transportación</t>
  </si>
  <si>
    <t>SUBTOTAL</t>
  </si>
  <si>
    <t>Si</t>
  </si>
  <si>
    <t>El control y gestión del espacio público es una competencia exclusiva del Gad y bajo esta mirada debe enfocarse el sistema de estacionamiento regulado.</t>
  </si>
  <si>
    <t>Implementar un sistema de escionamiento regulado, rotativo y Tarifado enel centro del cantón para democratizar el uso del espacio de parqueo. Además establecer un sistema de retiro de vehículos con grúas en todo la jurisdicción.</t>
  </si>
  <si>
    <t>Local, centro del cantón. Grúas en el cantón</t>
  </si>
  <si>
    <t>Sistema tecnológico de control. Señalización vial.</t>
  </si>
  <si>
    <t>Niveles de ordenamiento y congestión vehicular.</t>
  </si>
  <si>
    <t>Ingresos anuales, plazas disponibles y ocupadas</t>
  </si>
  <si>
    <t>Implementar el SER en el año 2014 y reducir la circulación en el centro del cantón</t>
  </si>
  <si>
    <t>Aprox $70.000 para el SER y de $40.000 para la operación con grúas</t>
  </si>
  <si>
    <t>2014 SER y 2015 grúas</t>
  </si>
  <si>
    <t>Contratción del personal y equipos</t>
  </si>
  <si>
    <t>N.S.D.</t>
  </si>
  <si>
    <t>N.S.D. No se dispone</t>
  </si>
  <si>
    <t>EGRESO EN OPERACIÓN</t>
  </si>
  <si>
    <t>INGRESOS DIRECTOS POR ASIGNACIÓN ESTATAL</t>
  </si>
  <si>
    <t>Sólo se han considerado los egresos de operación de insumos, personal directo (no externo) y gastos generales, ni de los proyectos que generen ingresos permanentes</t>
  </si>
  <si>
    <t>Tasa de inflación anual</t>
  </si>
  <si>
    <t>* Para el caso del Estacionamiento regulado se deberá realizar un estudio aparte.</t>
  </si>
  <si>
    <t>Continúa</t>
  </si>
  <si>
    <t>Inicia</t>
  </si>
  <si>
    <t>CRONOGRAMA DE INICIO DE PROYECTOS</t>
  </si>
  <si>
    <t>3.2. Mejorar la calidad y los LoS del transporte público y comercial</t>
  </si>
  <si>
    <t>La misma unidad desarrollará esta función, atenderá reclamos y realizará fiscalizaciones</t>
  </si>
  <si>
    <t>Unidad especializada de estudios de transporte para el otorgamiento de las habilitaciones, permisos administrativos y otros trámites como autorizaciones para publicidad en unidades de transporte</t>
  </si>
  <si>
    <t>Realización de los estudios e implementación de los mismos para racionalizar las rutas y frecuencias, estudio de nuevas rutas, algargues y reducción de frecuencias</t>
  </si>
  <si>
    <t>3.2.2. Programa Mejora del servicio público</t>
  </si>
  <si>
    <t>Realización de talleres y asesorías para que las operadoras del cantón ingresen al modelo de caja común.</t>
  </si>
  <si>
    <t>Por medio de la gestión municipal ante las instancias necesarias, autorizando fuentes de financiamiento externas como la publicidad en vehículos y con asesoría a las operadoras en materia de eficiencia y ahorro</t>
  </si>
  <si>
    <t>5.2.Mejora de la infraestructura asociada al transporte</t>
  </si>
  <si>
    <t>5.2.1. Mejora de la infraestuctura pública asociada al transporte</t>
  </si>
  <si>
    <t>Mejora del TT y creación de red de paraderos, así como que las operadoras ingresen y estén en el terminal o terminales terrestres con la facilitación de espacios públicos para la instalación de sedes de las operadoras de transporte para venta de pasajes, encomiendas y otros servicios asociados</t>
  </si>
  <si>
    <t>Realización del Inventario vehicular del servicio de transporte público y comercial</t>
  </si>
  <si>
    <t>Estudio e implementación de Sistemas Inteligentes de Transporte en los medios de transporte actuales. Red de información para paraderos</t>
  </si>
  <si>
    <t>Implementación de un Centro Integrado de Gestión de la Movilidad, CIGM. Incluye gestión y control de flotas</t>
  </si>
  <si>
    <t>Mejora del TT y creación de red de paraderos, así como que las operadoras ingresen y estén en el terminal o terminales terrestres con la facilitación de espacios públicos para la instalación de sedes de las operadoras de transporte para venta de pasajes, encomiendas y otros servicios asociados. También se realizarán estudios para ampliar la oferta de servicios de transporte hacia otros modos como el FFCC.</t>
  </si>
  <si>
    <t>Restrciciones vehiculares de ingreso a nucleos urbanos y estacionamientos para vehículos pesados</t>
  </si>
  <si>
    <t>T. Estudios de transporte y otorgamiento de permisos y autorizaciones</t>
  </si>
  <si>
    <t>U. Racionalización de rutas y frecuencias del transporte masivo de pasajeros cantonal</t>
  </si>
  <si>
    <t>W. Inventario vehicular del servicio público</t>
  </si>
  <si>
    <t>Y. Apoyo para la renovación de la flota vehicular pública</t>
  </si>
  <si>
    <t>Z. Caja Común en el transporte masivo</t>
  </si>
  <si>
    <t>AA. Mejora del Terminal terrestre, estaciones de transferencia de pasajeros y intercambios nodales de pasajeros</t>
  </si>
  <si>
    <t>AB. Facilitación para la transportación pesada</t>
  </si>
  <si>
    <t>1.1.1. Desarrollo del área jurídica y técnica en materia de Ingeniería del Transporte</t>
  </si>
  <si>
    <t>1.1. Crear la unidad de Ingeniería de Transporte</t>
  </si>
  <si>
    <t>Centro Integrado de Gestión de la Movilidad y control de flotas</t>
  </si>
  <si>
    <t>% de avance del proyecto según especificación del estudio control de una ciudad mediana: x intersecciones, y cámaras, z Kms de vías urbana.  Control de transporte público, aforos vehiculares, paneles de información variable. Flota implementada y controlada</t>
  </si>
  <si>
    <t>Depende de estudios ($300.000) completo</t>
  </si>
  <si>
    <t>Implementación proyecto piloto, instalación GPS</t>
  </si>
  <si>
    <t>Implementación, instalación GPS</t>
  </si>
  <si>
    <t>De cara a poder establecer controles y seguimiento del cumplimiento de estándares de calidad, contaminación y en general de la operación del tránsito y el transporte es necesario definir el marco legal de trabajo y para ello se deben realizar las regulaciones necesarias para definir el espacio de trabajo, es por ello que el GAD debe adoptar regulaciones y expedir aquellas que requiera para su funcinamiento en esta materia</t>
  </si>
  <si>
    <t>Red de información en paraderos con datos del servico público de pasajeros</t>
  </si>
  <si>
    <t xml:space="preserve">Local </t>
  </si>
  <si>
    <t>Terminales de información, red de comunicaciones y central de despacho en el control de flotas</t>
  </si>
  <si>
    <t>Número de paraderos implementados</t>
  </si>
  <si>
    <t>en dos años se debería implementar</t>
  </si>
  <si>
    <t>Nada existe</t>
  </si>
  <si>
    <t>Estimado $1.000 por paradero</t>
  </si>
  <si>
    <t>Por medio de publicidad</t>
  </si>
  <si>
    <t>Entre las competencias que recibe el GAD está la de administración de títulos habilitantes del transporte público, es por ello que se plantea este proyecto</t>
  </si>
  <si>
    <t>Desarrollo de una unidad de Ingeniería del transporte que permita realizar estudios bajo demanda y por planificación interna, tramite y gestione todas las autorizaciones y solicitudes de títulos habilitantes del transporte, así como otros permisos administrativos como publicidad en vehículos y en infraestructuras viales.</t>
  </si>
  <si>
    <t>ANT, Empresas Locales, Operadoras de Transporte, MTOP, concesionarios viales</t>
  </si>
  <si>
    <t>Sistema informático y herramientas de diseño CAD y GIS</t>
  </si>
  <si>
    <t>Por medio de una encuesta de percepción del servicio y por ingresos generados</t>
  </si>
  <si>
    <t>Número de trámites ingresados y despachados, igual para estudios</t>
  </si>
  <si>
    <t>Equipamiento $2.000 por puesto de trabajo (1 necesario primer año)</t>
  </si>
  <si>
    <t>Por medio de publicidad, de cobro de tasas por servicio y por los estudios que soliciten las operadoras</t>
  </si>
  <si>
    <t>Realizar 50 trámites anuales y al menos 12 estudios.</t>
  </si>
  <si>
    <t>Estudios de transporte</t>
  </si>
  <si>
    <t>Análisis de trámites</t>
  </si>
  <si>
    <t>Inspecciones de vehículos</t>
  </si>
  <si>
    <t>Atención al usuario</t>
  </si>
  <si>
    <t>No se ha hecho un estudio de este tipo anteriormente, la ANT tiene algunos pero no específicamente del Cantón.</t>
  </si>
  <si>
    <t>Realizar un estudio de análisi sde rutas y frecuencias, sobreoferta de servicio y zonas desatentidas, con el objeto de racionalizar el servicio, ya sea por medio de rectificaciones  a los permisos operacionales o por medio de concursos de servicio.</t>
  </si>
  <si>
    <t>ANT, MTOP</t>
  </si>
  <si>
    <t>Estudio de racionalización, se recomienda subcontratarlo</t>
  </si>
  <si>
    <t>Revisión del modelo de transporte deseable y obtenido</t>
  </si>
  <si>
    <t>Rutas y frecuencias revisadas, población servida, nivel de ocupación vehicular</t>
  </si>
  <si>
    <t>En dos años debería estar acabado e implementado</t>
  </si>
  <si>
    <t>Estudio e implementación $45.000</t>
  </si>
  <si>
    <t>2013-2014</t>
  </si>
  <si>
    <t>Estudio</t>
  </si>
  <si>
    <t>Revisión evaluación</t>
  </si>
  <si>
    <t>No hay esta disciplina, se otorgan rutas y frecuencias pero no hay controles periodicos o aleatorios de esta actividad.</t>
  </si>
  <si>
    <t>Destinar parte del equipo humano a realizar tareas de medición, evaluación y seguimiento de la operación de transporte de acuerdo a lo definido en sus permisos ed operación, como encuentas de despacho, encuestas de calidad de servicio y seguimiento y fiscalización de unidades de transporte.</t>
  </si>
  <si>
    <t>Informes generados por cada operativo o inspección realizada. No requiere productos externos</t>
  </si>
  <si>
    <t>Medición del grado de cumplimiento de frecuencias y de rutas, así como de la calidad de servicio y del cumplimiento de la normativa de tránsito y Transporte</t>
  </si>
  <si>
    <t>Número de operativos, número de infracciones y LoS medidos en cada inspección, grados de avance</t>
  </si>
  <si>
    <t>Realizar al menos un operativo quincenal al principio y luego mensual</t>
  </si>
  <si>
    <t>No tiene costo adicional</t>
  </si>
  <si>
    <t>Si por medio de sanciones específicas a ordenazas que permitan estas multas</t>
  </si>
  <si>
    <t>2014, después del inventario vehicular</t>
  </si>
  <si>
    <t>En los permisos de operación hay información sobre este tema, pero no es suficiente</t>
  </si>
  <si>
    <t>Indefinida, y realizado cada año.</t>
  </si>
  <si>
    <t>ANT, SRI, MTOP</t>
  </si>
  <si>
    <t>Base de Datos y terminales de captura de información tipo tablet con cámara, así como un programa informático.</t>
  </si>
  <si>
    <t>% de la flota registrada</t>
  </si>
  <si>
    <t>Vehículos registrados, empresas registradas.</t>
  </si>
  <si>
    <t>Regsitro vehicular de toda la flota pública y comercial</t>
  </si>
  <si>
    <t>Datos de los permisos de operación, como punto de partida.</t>
  </si>
  <si>
    <t>Por el cobro de una tasa a cada unidad</t>
  </si>
  <si>
    <t>Adquisición del sistema</t>
  </si>
  <si>
    <t>Realización del inventario</t>
  </si>
  <si>
    <t>Explotación</t>
  </si>
  <si>
    <t>Evaluación</t>
  </si>
  <si>
    <t>SW y equipos $12.000, $3.000 en stickers</t>
  </si>
  <si>
    <t>Existe el programa gubernmental denominado RENOVA que permite la renovación del parque vehicular de alquiler.</t>
  </si>
  <si>
    <t>Realizar campañas de sensibilización, difusión y sociabilización de este programa RENOVA para conocer qué vehículos aún no se renuevan y porqué no lo hacen, con el fin de generar incentivos, gestión con otras autoridades y modelos de ahorros de costos derivados de la operación de transporte para que sean conocidos por los operadores renuentes.</t>
  </si>
  <si>
    <t>Indefinida, mientras haya apoyos estatales.</t>
  </si>
  <si>
    <t>Local y nacional</t>
  </si>
  <si>
    <t>MTOP, ANT</t>
  </si>
  <si>
    <t>Ninguno, estudios de consumo tipo VOC (Vehicule Operation Cost)</t>
  </si>
  <si>
    <t>Flota renovada</t>
  </si>
  <si>
    <t>Vehículos renovados, reuniones e iniciativas desarrolladas</t>
  </si>
  <si>
    <t>en cuatro años haber renovado completamente el parque de buses, en dos años el de livianos de alquiler.</t>
  </si>
  <si>
    <t>El MTOP tiene los datos</t>
  </si>
  <si>
    <t>No se requiere</t>
  </si>
  <si>
    <t>No, salvo que se ate con un programa de publicidad general</t>
  </si>
  <si>
    <t>Analisis del problema de la no renovación</t>
  </si>
  <si>
    <t xml:space="preserve">Sensibilización con las autoridades </t>
  </si>
  <si>
    <t>Difusión y asesoramiento</t>
  </si>
  <si>
    <t>Hasta que la norma indique, dic 2013</t>
  </si>
  <si>
    <t>Nacional y local</t>
  </si>
  <si>
    <t>Estudio de posibilidades de implemntación de caja común y material para socializar.</t>
  </si>
  <si>
    <t>Número de operadoras que hayan ingresado al modelo de caja común</t>
  </si>
  <si>
    <t>Num de operadoras</t>
  </si>
  <si>
    <t>Todas las operadoras hasta mediados del 2014</t>
  </si>
  <si>
    <t>Ninguna a ingresado</t>
  </si>
  <si>
    <t>Estudio y posibilidades, material de presentación</t>
  </si>
  <si>
    <t>El GAD Mejía cuenta con un área destinada a ser un lugar de transferencia de pasajeros y un estacionamiento para buses, que no tiene mayores infraestructuras para el usuario, además de un conjunto de paraderos en la vía pública</t>
  </si>
  <si>
    <t>Mejora del Teerminal Terrestre, construcción de estaciones de transferencia y nodos de conexión, red de paraderos sobre los ejes del transporte</t>
  </si>
  <si>
    <t>Número de paraderos implementados, inversión anual en pararderos, terminales, nodos y estaciones de transferencia</t>
  </si>
  <si>
    <t>Encuesta de percepción del servicio</t>
  </si>
  <si>
    <t>En tres años completar la red</t>
  </si>
  <si>
    <t>Existe una TT y un conjunto de paraderos</t>
  </si>
  <si>
    <t>Estimado anual de $40.000 por año con fondos propios y existen fondos de compensación del Estado destinables para este propósito</t>
  </si>
  <si>
    <t>Inversión externa por medio de delegación, fondos de compensación de la ANT y pago directo de los usuarios o de las operadoras.</t>
  </si>
  <si>
    <t>Contratación de paraderos y mejoras a los TT, estaciones de transferencia, búsqueda de inversionistas</t>
  </si>
  <si>
    <t>Actualmente la transportación pesada ingresa a la zona urbana consolidada de Machachi y otros se estacionan a diario sobre las vías estatales del cantón en busqueda de servicios, como alimentación, descanso y ocio. Esta situación deriva en problemas de inseguridad vial, mala imagen y estrechamiento de la capacidad vial. Es por ello que se plante aun proyecto de implantación de un estacionamiento para vehículos pesados previo a su ingreso a Quito, y dotado de todos los servicios requeridos por este colectivo, aseos, patio de comidas, servicios comerciales y hasta hotel.</t>
  </si>
  <si>
    <t>Desarrollar un proyecto de estacionamientos controlados y de las ordenanzas de acompañamiento para su cumplimiento que permitan ordenar el tráfico vehicular pesado en el cantón y minimizar las situaciones de riesgo en el cantón</t>
  </si>
  <si>
    <t>ANT, DNCTTSV</t>
  </si>
  <si>
    <t>Estudio de estacionamientos, a nivel de factibilidad y diseños definitivos con su modelo de gestión.</t>
  </si>
  <si>
    <t>Analisis de la accidentología vialde iniestros por choques, estrellamientos y atropellos, y revisión de la capacidad vial</t>
  </si>
  <si>
    <t>Parqueaderos implementados, número de usuarios/día, ingresos</t>
  </si>
  <si>
    <t>En dos años tener listos al menos dos estacionameintos, Aloag y Tandapi.</t>
  </si>
  <si>
    <t>Estimado $150.000 por estacionamiento.</t>
  </si>
  <si>
    <t>Por el pago del ingreso, servicios y las concesiones (alquileres) de los puestos instalados.</t>
  </si>
  <si>
    <t>V. Seguimiento, fiscalización y control de la operación</t>
  </si>
  <si>
    <r>
      <t>Determinar y proponer el servicio de transporte:</t>
    </r>
    <r>
      <rPr>
        <sz val="8"/>
        <color rgb="FF000000"/>
        <rFont val="Verdana"/>
        <family val="2"/>
      </rPr>
      <t xml:space="preserve"> tipos, sistemas, características, y condiciones en función de las necesidades de movilidad de las áreas a servirse</t>
    </r>
  </si>
  <si>
    <r>
      <t>Mejorar las condiciones de la seguridad y calidad del transporte público</t>
    </r>
    <r>
      <rPr>
        <sz val="8"/>
        <color rgb="FF000000"/>
        <rFont val="Verdana"/>
        <family val="2"/>
      </rPr>
      <t xml:space="preserve"> y en general a la movilidad</t>
    </r>
  </si>
  <si>
    <r>
      <t>Proveer</t>
    </r>
    <r>
      <rPr>
        <sz val="8"/>
        <color rgb="FF000000"/>
        <rFont val="Verdana"/>
        <family val="2"/>
      </rPr>
      <t xml:space="preserve"> las condiciones de desplazamiento eficientes, generando</t>
    </r>
    <r>
      <rPr>
        <b/>
        <sz val="8"/>
        <color rgb="FF000000"/>
        <rFont val="Verdana"/>
        <family val="2"/>
      </rPr>
      <t xml:space="preserve"> la infraestructura logística necesaria</t>
    </r>
  </si>
  <si>
    <t>5.2.1. Mejora de la infraestructura pública asociada al transporte</t>
  </si>
  <si>
    <r>
      <t>Brindar las condiciones suficientes para garantizar la máxima accesibilidad al transporte público</t>
    </r>
    <r>
      <rPr>
        <sz val="8"/>
        <color rgb="FF000000"/>
        <rFont val="Verdana"/>
        <family val="2"/>
      </rPr>
      <t xml:space="preserve"> y en general a la movilidad</t>
    </r>
  </si>
  <si>
    <r>
      <t>Asegurar que la conservación ambiental</t>
    </r>
    <r>
      <rPr>
        <sz val="8"/>
        <color rgb="FF000000"/>
        <rFont val="Verdana"/>
        <family val="2"/>
      </rPr>
      <t xml:space="preserve"> sea un elemento transversal como garante del </t>
    </r>
    <r>
      <rPr>
        <b/>
        <sz val="8"/>
        <color rgb="FF000000"/>
        <rFont val="Verdana"/>
        <family val="2"/>
      </rPr>
      <t>desarrollo sostenible</t>
    </r>
    <r>
      <rPr>
        <sz val="8"/>
        <color rgb="FF000000"/>
        <rFont val="Verdana"/>
        <family val="2"/>
      </rPr>
      <t xml:space="preserve"> de la movilidad</t>
    </r>
  </si>
  <si>
    <r>
      <t>Maximizar la utilización de medios tecnológicos</t>
    </r>
    <r>
      <rPr>
        <sz val="8"/>
        <color rgb="FF000000"/>
        <rFont val="Verdana"/>
        <family val="2"/>
      </rPr>
      <t xml:space="preserve"> para el control, gerenciamiento y seguimiento</t>
    </r>
  </si>
  <si>
    <t>Finaliza</t>
  </si>
  <si>
    <t>Z. Caja Común en el transporte masivo/colectivo</t>
  </si>
  <si>
    <t>Fomentar los sistemas de transporte masivo/colectivo a nivel urbano</t>
  </si>
  <si>
    <t>Implementar un centro de Comando, Control, Comunicaciones e Información, para el monitoreo, control, gerenciamiento y toma de decisiones sobre tránsito. Además se incorporaría un sistema de control de flotas, ya se con el equipamiento que piensa entregar la ANT o con equipamiento propio que permita monitorear las rutas, frecuencias y alarmas que pudieran suscitarse en el servicio de transporte masivo/colectivo, taxi y camionetas. Este sistema permitiría controlar que el servicio de taxi se preste en la jurisdicción cantonal</t>
  </si>
  <si>
    <t>2.1.1. De estimulos para el transporte masivo/colectivo y desestimulos para el transporte privado</t>
  </si>
  <si>
    <t>Tener por cada vehículo destinado al servicio de transporte masivo/colectivo o comercial una ficha completa que indique los datos vehiculares, revisiones efectuadas, propietarios del mismo, datos del propietario actual y de los posibles conductores y ayudantes, así como una fotografía y se le debe entregar una identificación municipal. De igual forma de las cooperativas y comapñías de transporte del cantón.</t>
  </si>
  <si>
    <t>La LOTTTSV establece que el servicio de transporte masivo/colectivo de pasajeros debe estar operando bajo la modalidad de caja común hasta diciembre 2013. Es por ello necesario que las operadoras acojan este modo de gestión de los recursos con el fin de bajar la guerra del pasajero o del centavo entre unidades de la misma operadora y mejorar la calidad del servicio y la seguridad vial. Esta disposición consta en la Disposicion transitoria décimo tercera de la ley reformatoria a la LOTTTSV.</t>
  </si>
  <si>
    <t>Apoyar por medio de asesoría técnica y financiera a las operadoras de transporte masivo/colectivo objeto de esta regulación a implementar el modelod e caja común. Posteriormenete implemenatr modelos derivados para el transporte de carga liviana y taxi.</t>
  </si>
  <si>
    <t>Definir e implementar proyectos que permitan la utilización de energías renovables en el sector del transporte como transportes masivo/colectivos eléctricos (autobuses y trenes) alimentados: por energía eólica o híbridos,  biocombustibles y GNC-GLP para vehículos automotores.</t>
  </si>
  <si>
    <t>U. Racionalización de rutas y frecuencias del transporte masivo/colectivo de pasajeros cantonal</t>
  </si>
  <si>
    <t>2.1 Generar políticas de incentivos, estimulación del transporte masivo/colectivo y desestimulación del uso privado</t>
  </si>
  <si>
    <t>Z. Caja Común en el transporte masivo/colectivo/colectivo</t>
  </si>
  <si>
    <t>Fomentar los sistemas de transporte masivo/colectivo/colectivo/colectivo a nivel urbano</t>
  </si>
  <si>
    <t>Fomentar los sistemas de transporte masivo/colectivo/colectivo/colectivo a nivel urbano.</t>
  </si>
  <si>
    <t>Regulación Tarifaría para Transporte masivo/colectivo/colectivo/colectivo.</t>
  </si>
  <si>
    <t>Propiciar un adecuado servicio de transporte masivo/colectivo/colectivo/colectivo y de tarifas diferenciadas.</t>
  </si>
  <si>
    <t>2.1.1. De estímulos para el transporte masivo/colectivo y desestimulos para el transporte privado</t>
  </si>
  <si>
    <t>Generar una red de estaciones o paraderos para albergar a los usuarios del servicio de transporte masivo/colectivo, con una verdadera terminal terrestre para la utilización de los usuarios bajo la modalidad de pago por servicio, para ello se requiere la regulación y colocación de sellos a las unidades, el retiro de los mismos y la realización de estaciones de transferencia peroféricas con una conectividad de transporte urbano adecuada que permita segregar los viajes y especializar el transporte, para mejorar los LoS. Instalar paraderos nuevos y mejorar existentes</t>
  </si>
  <si>
    <t>Tasa de crecimiento del presupuesto anual</t>
  </si>
  <si>
    <t>Resultado acumulado</t>
  </si>
  <si>
    <t>FLUJO DE TESORERÍA</t>
  </si>
  <si>
    <t>Ingresos Ordinarios</t>
  </si>
  <si>
    <t>Otros no previstos</t>
  </si>
  <si>
    <t>Gastos de mantenimiento vial, señalización y otros</t>
  </si>
  <si>
    <t>Inversión inicial ($35.000) y operación anual ($125.000 desde el 3º año)</t>
  </si>
  <si>
    <r>
      <t xml:space="preserve">Ingresos Extraordinarios (compensación) </t>
    </r>
    <r>
      <rPr>
        <sz val="6"/>
        <color rgb="FFFF0000"/>
        <rFont val="Verdana"/>
        <family val="2"/>
      </rPr>
      <t>Valor estimado</t>
    </r>
  </si>
  <si>
    <t>Asignación Estatal</t>
  </si>
  <si>
    <t>fijo</t>
  </si>
  <si>
    <t>Matriculación</t>
  </si>
  <si>
    <t>Control Operativo</t>
  </si>
  <si>
    <t>Otros (títulos)</t>
  </si>
  <si>
    <t>Total</t>
  </si>
  <si>
    <t>Porcentajes</t>
  </si>
  <si>
    <t xml:space="preserve">Valor mensual </t>
  </si>
  <si>
    <t>Acumulado 12 meses</t>
  </si>
  <si>
    <t>Acumulado 2 meses</t>
  </si>
</sst>
</file>

<file path=xl/styles.xml><?xml version="1.0" encoding="utf-8"?>
<styleSheet xmlns="http://schemas.openxmlformats.org/spreadsheetml/2006/main">
  <numFmts count="2">
    <numFmt numFmtId="6" formatCode="&quot;$&quot;\ #,##0;[Red]&quot;$&quot;\ \-#,##0"/>
    <numFmt numFmtId="164" formatCode="&quot;$&quot;\ #,##0"/>
  </numFmts>
  <fonts count="42">
    <font>
      <sz val="11"/>
      <color theme="1"/>
      <name val="Calibri"/>
      <family val="2"/>
      <scheme val="minor"/>
    </font>
    <font>
      <b/>
      <sz val="12"/>
      <color theme="0"/>
      <name val="Calibri"/>
      <family val="2"/>
      <scheme val="minor"/>
    </font>
    <font>
      <sz val="12"/>
      <color theme="1"/>
      <name val="Verdana"/>
      <family val="2"/>
    </font>
    <font>
      <b/>
      <i/>
      <sz val="12"/>
      <color theme="1"/>
      <name val="Verdana"/>
      <family val="2"/>
    </font>
    <font>
      <sz val="9"/>
      <color theme="1"/>
      <name val="Calibri"/>
      <family val="2"/>
      <scheme val="minor"/>
    </font>
    <font>
      <b/>
      <sz val="8"/>
      <color theme="1"/>
      <name val="Verdana"/>
      <family val="2"/>
    </font>
    <font>
      <sz val="8"/>
      <color theme="1"/>
      <name val="Verdana"/>
      <family val="2"/>
    </font>
    <font>
      <b/>
      <sz val="14"/>
      <color theme="0"/>
      <name val="Calibri"/>
      <family val="2"/>
      <scheme val="minor"/>
    </font>
    <font>
      <b/>
      <sz val="10"/>
      <color theme="1"/>
      <name val="Century Gothic"/>
      <family val="2"/>
    </font>
    <font>
      <sz val="9"/>
      <color theme="1"/>
      <name val="Century Gothic"/>
      <family val="2"/>
    </font>
    <font>
      <b/>
      <sz val="8"/>
      <color theme="1"/>
      <name val="Century Gothic"/>
      <family val="2"/>
    </font>
    <font>
      <sz val="8"/>
      <color theme="1"/>
      <name val="Century Gothic"/>
      <family val="2"/>
    </font>
    <font>
      <sz val="7"/>
      <color theme="1"/>
      <name val="Century Gothic"/>
      <family val="2"/>
    </font>
    <font>
      <sz val="6"/>
      <color theme="1"/>
      <name val="Century Gothic"/>
      <family val="2"/>
    </font>
    <font>
      <b/>
      <sz val="9"/>
      <color rgb="FFFFFFFF"/>
      <name val="Century Gothic"/>
      <family val="2"/>
    </font>
    <font>
      <sz val="11"/>
      <color theme="1"/>
      <name val="Verdana"/>
      <family val="2"/>
    </font>
    <font>
      <sz val="9"/>
      <color theme="1"/>
      <name val="Verdana"/>
      <family val="2"/>
    </font>
    <font>
      <b/>
      <sz val="9"/>
      <color theme="0"/>
      <name val="Verdana"/>
      <family val="2"/>
    </font>
    <font>
      <sz val="9"/>
      <name val="Verdana"/>
      <family val="2"/>
    </font>
    <font>
      <b/>
      <sz val="8"/>
      <color rgb="FF000000"/>
      <name val="Calibri"/>
      <family val="2"/>
    </font>
    <font>
      <sz val="8"/>
      <color rgb="FF000000"/>
      <name val="Calibri"/>
      <family val="2"/>
    </font>
    <font>
      <b/>
      <sz val="11"/>
      <color theme="1"/>
      <name val="Verdana"/>
      <family val="2"/>
    </font>
    <font>
      <b/>
      <sz val="12"/>
      <color theme="1"/>
      <name val="Verdana"/>
      <family val="2"/>
    </font>
    <font>
      <u/>
      <sz val="9.35"/>
      <color theme="10"/>
      <name val="Calibri"/>
      <family val="2"/>
    </font>
    <font>
      <u/>
      <sz val="11"/>
      <color theme="10"/>
      <name val="Verdana"/>
      <family val="2"/>
    </font>
    <font>
      <sz val="8"/>
      <color rgb="FFFF0000"/>
      <name val="Verdana"/>
      <family val="2"/>
    </font>
    <font>
      <b/>
      <sz val="9"/>
      <color rgb="FFFFFFFF"/>
      <name val="Verdana"/>
      <family val="2"/>
    </font>
    <font>
      <b/>
      <sz val="8"/>
      <color rgb="FF000000"/>
      <name val="Verdana"/>
      <family val="2"/>
    </font>
    <font>
      <sz val="8"/>
      <color rgb="FF000000"/>
      <name val="Verdana"/>
      <family val="2"/>
    </font>
    <font>
      <b/>
      <sz val="6"/>
      <color theme="0"/>
      <name val="Calibri"/>
      <family val="2"/>
      <scheme val="minor"/>
    </font>
    <font>
      <sz val="6"/>
      <color theme="1"/>
      <name val="Calibri"/>
      <family val="2"/>
      <scheme val="minor"/>
    </font>
    <font>
      <sz val="6"/>
      <color theme="1"/>
      <name val="Verdana"/>
      <family val="2"/>
    </font>
    <font>
      <sz val="6"/>
      <name val="Verdana"/>
      <family val="2"/>
    </font>
    <font>
      <b/>
      <sz val="6"/>
      <color theme="1"/>
      <name val="Verdana"/>
      <family val="2"/>
    </font>
    <font>
      <sz val="6"/>
      <color rgb="FFFF0000"/>
      <name val="Verdana"/>
      <family val="2"/>
    </font>
    <font>
      <i/>
      <sz val="6"/>
      <color rgb="FFFF0000"/>
      <name val="Calibri"/>
      <family val="2"/>
      <scheme val="minor"/>
    </font>
    <font>
      <b/>
      <sz val="7"/>
      <color theme="0"/>
      <name val="Calibri"/>
      <family val="2"/>
      <scheme val="minor"/>
    </font>
    <font>
      <b/>
      <sz val="8"/>
      <color theme="0"/>
      <name val="Calibri"/>
      <family val="2"/>
      <scheme val="minor"/>
    </font>
    <font>
      <b/>
      <sz val="11"/>
      <color rgb="FFFFFFFF"/>
      <name val="Calibri"/>
      <family val="2"/>
    </font>
    <font>
      <sz val="11"/>
      <color rgb="FF000000"/>
      <name val="Calibri"/>
      <family val="2"/>
    </font>
    <font>
      <b/>
      <sz val="11"/>
      <color rgb="FF000000"/>
      <name val="Calibri"/>
      <family val="2"/>
    </font>
    <font>
      <b/>
      <sz val="10"/>
      <color rgb="FFFFFFFF"/>
      <name val="Calibri"/>
      <family val="2"/>
    </font>
  </fonts>
  <fills count="43">
    <fill>
      <patternFill patternType="none"/>
    </fill>
    <fill>
      <patternFill patternType="gray125"/>
    </fill>
    <fill>
      <patternFill patternType="solid">
        <fgColor theme="3" tint="0.39997558519241921"/>
        <bgColor indexed="64"/>
      </patternFill>
    </fill>
    <fill>
      <patternFill patternType="solid">
        <fgColor rgb="FF948A54"/>
        <bgColor indexed="64"/>
      </patternFill>
    </fill>
    <fill>
      <patternFill patternType="solid">
        <fgColor rgb="FF76923C"/>
        <bgColor indexed="64"/>
      </patternFill>
    </fill>
    <fill>
      <patternFill patternType="solid">
        <fgColor rgb="FFCDDDAC"/>
        <bgColor indexed="64"/>
      </patternFill>
    </fill>
    <fill>
      <patternFill patternType="solid">
        <fgColor rgb="FFEAF1DD"/>
        <bgColor indexed="64"/>
      </patternFill>
    </fill>
    <fill>
      <patternFill patternType="solid">
        <fgColor rgb="FFE6EED5"/>
        <bgColor indexed="64"/>
      </patternFill>
    </fill>
    <fill>
      <patternFill patternType="solid">
        <fgColor rgb="FFC4BC96"/>
        <bgColor indexed="64"/>
      </patternFill>
    </fill>
    <fill>
      <patternFill patternType="solid">
        <fgColor rgb="FFDDD9C3"/>
        <bgColor indexed="64"/>
      </patternFill>
    </fill>
    <fill>
      <patternFill patternType="solid">
        <fgColor rgb="FF943634"/>
        <bgColor indexed="64"/>
      </patternFill>
    </fill>
    <fill>
      <patternFill patternType="solid">
        <fgColor rgb="FFF2DBDB"/>
        <bgColor indexed="64"/>
      </patternFill>
    </fill>
    <fill>
      <patternFill patternType="solid">
        <fgColor rgb="FFE5B8B7"/>
        <bgColor indexed="64"/>
      </patternFill>
    </fill>
    <fill>
      <patternFill patternType="solid">
        <fgColor rgb="FF808080"/>
        <bgColor indexed="64"/>
      </patternFill>
    </fill>
    <fill>
      <patternFill patternType="solid">
        <fgColor rgb="FFD9D9D9"/>
        <bgColor indexed="64"/>
      </patternFill>
    </fill>
    <fill>
      <patternFill patternType="solid">
        <fgColor rgb="FFBFBFBF"/>
        <bgColor indexed="64"/>
      </patternFill>
    </fill>
    <fill>
      <patternFill patternType="solid">
        <fgColor rgb="FF244061"/>
        <bgColor indexed="64"/>
      </patternFill>
    </fill>
    <fill>
      <patternFill patternType="solid">
        <fgColor rgb="FFB8CCE4"/>
        <bgColor indexed="64"/>
      </patternFill>
    </fill>
    <fill>
      <patternFill patternType="solid">
        <fgColor rgb="FFDBE5F1"/>
        <bgColor indexed="64"/>
      </patternFill>
    </fill>
    <fill>
      <patternFill patternType="solid">
        <fgColor rgb="FF95B3D7"/>
        <bgColor indexed="64"/>
      </patternFill>
    </fill>
    <fill>
      <patternFill patternType="solid">
        <fgColor rgb="FF403152"/>
        <bgColor indexed="64"/>
      </patternFill>
    </fill>
    <fill>
      <patternFill patternType="solid">
        <fgColor rgb="FFCCC0D9"/>
        <bgColor indexed="64"/>
      </patternFill>
    </fill>
    <fill>
      <patternFill patternType="solid">
        <fgColor rgb="FFB2A1C7"/>
        <bgColor indexed="64"/>
      </patternFill>
    </fill>
    <fill>
      <patternFill patternType="solid">
        <fgColor rgb="FFE5DFEC"/>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538ED5"/>
        <bgColor indexed="64"/>
      </patternFill>
    </fill>
    <fill>
      <patternFill patternType="solid">
        <fgColor rgb="FFEEECE1"/>
        <bgColor indexed="64"/>
      </patternFill>
    </fill>
    <fill>
      <patternFill patternType="solid">
        <fgColor rgb="FFFDE9D9"/>
        <bgColor indexed="64"/>
      </patternFill>
    </fill>
    <fill>
      <patternFill patternType="solid">
        <fgColor rgb="FFF2DDDC"/>
        <bgColor indexed="64"/>
      </patternFill>
    </fill>
    <fill>
      <patternFill patternType="solid">
        <fgColor rgb="FFD7E4BC"/>
        <bgColor indexed="64"/>
      </patternFill>
    </fill>
    <fill>
      <patternFill patternType="solid">
        <fgColor rgb="FFFAC090"/>
        <bgColor indexed="64"/>
      </patternFill>
    </fill>
    <fill>
      <patternFill patternType="solid">
        <fgColor rgb="FFE5E0EC"/>
        <bgColor indexed="64"/>
      </patternFill>
    </fill>
    <fill>
      <patternFill patternType="solid">
        <fgColor rgb="FFD8D8D8"/>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thick">
        <color rgb="FFFFFFFF"/>
      </right>
      <top/>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thick">
        <color rgb="FFFFFFFF"/>
      </right>
      <top style="medium">
        <color rgb="FFFFFFFF"/>
      </top>
      <bottom/>
      <diagonal/>
    </border>
    <border>
      <left style="medium">
        <color rgb="FFFFFFFF"/>
      </left>
      <right style="thick">
        <color rgb="FFFFFFFF"/>
      </right>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3" fillId="0" borderId="0" applyNumberFormat="0" applyFill="0" applyBorder="0" applyAlignment="0" applyProtection="0">
      <alignment vertical="top"/>
      <protection locked="0"/>
    </xf>
  </cellStyleXfs>
  <cellXfs count="354">
    <xf numFmtId="0" fontId="0" fillId="0" borderId="0" xfId="0"/>
    <xf numFmtId="0" fontId="2" fillId="0" borderId="0" xfId="0" applyFont="1"/>
    <xf numFmtId="0" fontId="3" fillId="0" borderId="0" xfId="0" applyFont="1" applyAlignment="1">
      <alignment wrapText="1"/>
    </xf>
    <xf numFmtId="0" fontId="3" fillId="0" borderId="0" xfId="0" applyFont="1" applyAlignment="1">
      <alignment horizontal="justify"/>
    </xf>
    <xf numFmtId="0" fontId="2" fillId="0" borderId="0" xfId="0" applyFont="1" applyAlignment="1">
      <alignment horizontal="justify"/>
    </xf>
    <xf numFmtId="0" fontId="4" fillId="0" borderId="0" xfId="0" applyFont="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8" fillId="3" borderId="2" xfId="0" applyFont="1" applyFill="1" applyBorder="1" applyAlignment="1">
      <alignment horizontal="center" vertical="top" wrapText="1"/>
    </xf>
    <xf numFmtId="0" fontId="9" fillId="4" borderId="4" xfId="0" applyFont="1" applyFill="1" applyBorder="1" applyAlignment="1">
      <alignment horizontal="justify" vertical="top" wrapText="1"/>
    </xf>
    <xf numFmtId="0" fontId="0" fillId="4" borderId="4" xfId="0" applyFill="1" applyBorder="1" applyAlignment="1">
      <alignment vertical="top" wrapText="1"/>
    </xf>
    <xf numFmtId="0" fontId="12" fillId="5" borderId="6" xfId="0" applyFont="1" applyFill="1" applyBorder="1" applyAlignment="1">
      <alignment horizontal="left" vertical="top" wrapText="1"/>
    </xf>
    <xf numFmtId="0" fontId="9" fillId="3" borderId="7" xfId="0" applyFont="1" applyFill="1" applyBorder="1" applyAlignment="1">
      <alignment horizontal="justify" vertical="top" wrapText="1"/>
    </xf>
    <xf numFmtId="0" fontId="9" fillId="3" borderId="4" xfId="0" applyFont="1" applyFill="1" applyBorder="1" applyAlignment="1">
      <alignment horizontal="justify" vertical="top" wrapText="1"/>
    </xf>
    <xf numFmtId="0" fontId="14" fillId="3" borderId="4" xfId="0" applyFont="1" applyFill="1" applyBorder="1" applyAlignment="1">
      <alignment horizontal="justify" vertical="top" wrapText="1"/>
    </xf>
    <xf numFmtId="0" fontId="0" fillId="3" borderId="4" xfId="0" applyFill="1" applyBorder="1" applyAlignment="1">
      <alignment vertical="top" wrapText="1"/>
    </xf>
    <xf numFmtId="0" fontId="9" fillId="10" borderId="7" xfId="0" applyFont="1" applyFill="1" applyBorder="1" applyAlignment="1">
      <alignment horizontal="justify" vertical="top" wrapText="1"/>
    </xf>
    <xf numFmtId="0" fontId="9" fillId="10" borderId="4" xfId="0" applyFont="1" applyFill="1" applyBorder="1" applyAlignment="1">
      <alignment horizontal="justify" vertical="top" wrapText="1"/>
    </xf>
    <xf numFmtId="0" fontId="14" fillId="10" borderId="4" xfId="0" applyFont="1" applyFill="1" applyBorder="1" applyAlignment="1">
      <alignment horizontal="justify" vertical="top" wrapText="1"/>
    </xf>
    <xf numFmtId="0" fontId="0" fillId="10" borderId="4" xfId="0" applyFill="1" applyBorder="1" applyAlignment="1">
      <alignment vertical="top" wrapText="1"/>
    </xf>
    <xf numFmtId="0" fontId="9" fillId="13" borderId="7" xfId="0" applyFont="1" applyFill="1" applyBorder="1" applyAlignment="1">
      <alignment horizontal="justify" vertical="top" wrapText="1"/>
    </xf>
    <xf numFmtId="0" fontId="9" fillId="13" borderId="4" xfId="0" applyFont="1" applyFill="1" applyBorder="1" applyAlignment="1">
      <alignment horizontal="justify" vertical="top" wrapText="1"/>
    </xf>
    <xf numFmtId="0" fontId="14" fillId="13" borderId="4" xfId="0" applyFont="1" applyFill="1" applyBorder="1" applyAlignment="1">
      <alignment horizontal="justify" vertical="top" wrapText="1"/>
    </xf>
    <xf numFmtId="0" fontId="0" fillId="13" borderId="4" xfId="0" applyFill="1" applyBorder="1" applyAlignment="1">
      <alignment vertical="top" wrapText="1"/>
    </xf>
    <xf numFmtId="0" fontId="9" fillId="16" borderId="7" xfId="0" applyFont="1" applyFill="1" applyBorder="1" applyAlignment="1">
      <alignment horizontal="justify" vertical="top" wrapText="1"/>
    </xf>
    <xf numFmtId="0" fontId="9" fillId="16" borderId="4" xfId="0" applyFont="1" applyFill="1" applyBorder="1" applyAlignment="1">
      <alignment horizontal="justify" vertical="top" wrapText="1"/>
    </xf>
    <xf numFmtId="0" fontId="14" fillId="16" borderId="4" xfId="0" applyFont="1" applyFill="1" applyBorder="1" applyAlignment="1">
      <alignment horizontal="justify" vertical="top" wrapText="1"/>
    </xf>
    <xf numFmtId="0" fontId="0" fillId="16" borderId="4" xfId="0" applyFill="1" applyBorder="1" applyAlignment="1">
      <alignment vertical="top" wrapText="1"/>
    </xf>
    <xf numFmtId="0" fontId="9" fillId="20" borderId="7" xfId="0" applyFont="1" applyFill="1" applyBorder="1" applyAlignment="1">
      <alignment horizontal="justify" vertical="top" wrapText="1"/>
    </xf>
    <xf numFmtId="0" fontId="9" fillId="20" borderId="4" xfId="0" applyFont="1" applyFill="1" applyBorder="1" applyAlignment="1">
      <alignment horizontal="justify" vertical="top" wrapText="1"/>
    </xf>
    <xf numFmtId="0" fontId="0" fillId="20" borderId="4" xfId="0" applyFill="1" applyBorder="1" applyAlignment="1">
      <alignment vertical="top" wrapText="1"/>
    </xf>
    <xf numFmtId="0" fontId="0" fillId="20" borderId="8" xfId="0" applyFill="1" applyBorder="1" applyAlignment="1">
      <alignment vertical="top" wrapText="1"/>
    </xf>
    <xf numFmtId="0" fontId="6" fillId="26"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5" fillId="30"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31" borderId="1" xfId="0" applyFont="1" applyFill="1" applyBorder="1" applyAlignment="1">
      <alignment horizontal="center" vertical="center" wrapText="1"/>
    </xf>
    <xf numFmtId="0" fontId="6" fillId="32"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5" fillId="30" borderId="1" xfId="0" applyFont="1" applyFill="1" applyBorder="1" applyAlignment="1">
      <alignment horizontal="center" vertical="center"/>
    </xf>
    <xf numFmtId="0" fontId="19" fillId="0" borderId="0" xfId="0" applyFont="1" applyAlignment="1">
      <alignment horizontal="left" vertical="top" wrapText="1"/>
    </xf>
    <xf numFmtId="0" fontId="20" fillId="0" borderId="0" xfId="0" applyFont="1" applyAlignment="1">
      <alignment horizontal="left" vertical="top" wrapText="1"/>
    </xf>
    <xf numFmtId="0" fontId="21" fillId="26" borderId="1" xfId="0" applyFont="1" applyFill="1" applyBorder="1" applyAlignment="1">
      <alignment horizontal="justify" vertical="top"/>
    </xf>
    <xf numFmtId="0" fontId="15" fillId="26" borderId="1" xfId="0" applyFont="1" applyFill="1" applyBorder="1" applyAlignment="1">
      <alignment horizontal="justify" vertical="top"/>
    </xf>
    <xf numFmtId="0" fontId="21" fillId="27" borderId="1" xfId="0" applyFont="1" applyFill="1" applyBorder="1" applyAlignment="1">
      <alignment horizontal="justify" vertical="top"/>
    </xf>
    <xf numFmtId="0" fontId="15" fillId="27" borderId="1" xfId="0" applyFont="1" applyFill="1" applyBorder="1" applyAlignment="1">
      <alignment horizontal="justify" vertical="top"/>
    </xf>
    <xf numFmtId="0" fontId="1" fillId="2" borderId="1" xfId="0" applyFont="1" applyFill="1" applyBorder="1" applyAlignment="1">
      <alignment horizontal="left" vertical="center"/>
    </xf>
    <xf numFmtId="0" fontId="6" fillId="0" borderId="1" xfId="0" applyFont="1" applyBorder="1" applyAlignment="1">
      <alignment horizontal="left" vertical="center" wrapText="1"/>
    </xf>
    <xf numFmtId="0" fontId="0" fillId="0" borderId="0" xfId="0" applyAlignment="1">
      <alignment horizontal="left"/>
    </xf>
    <xf numFmtId="0" fontId="8" fillId="3" borderId="3"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6" borderId="6"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7" borderId="6" xfId="0" applyFont="1" applyFill="1" applyBorder="1" applyAlignment="1">
      <alignment horizontal="left" vertical="top" wrapText="1"/>
    </xf>
    <xf numFmtId="0" fontId="12" fillId="7" borderId="5" xfId="0" applyFont="1"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5" borderId="6" xfId="0" applyFill="1" applyBorder="1" applyAlignment="1">
      <alignment horizontal="left" vertical="top" wrapText="1"/>
    </xf>
    <xf numFmtId="0" fontId="0" fillId="5" borderId="5" xfId="0" applyFill="1" applyBorder="1" applyAlignment="1">
      <alignment horizontal="left" vertical="top" wrapText="1"/>
    </xf>
    <xf numFmtId="0" fontId="12" fillId="9" borderId="6" xfId="0" applyFont="1" applyFill="1" applyBorder="1" applyAlignment="1">
      <alignment horizontal="left" vertical="top" wrapText="1"/>
    </xf>
    <xf numFmtId="0" fontId="12" fillId="9" borderId="5" xfId="0" applyFont="1" applyFill="1" applyBorder="1" applyAlignment="1">
      <alignment horizontal="left" vertical="top" wrapText="1"/>
    </xf>
    <xf numFmtId="0" fontId="12" fillId="8" borderId="6" xfId="0" applyFont="1" applyFill="1" applyBorder="1" applyAlignment="1">
      <alignment horizontal="left" vertical="top" wrapText="1"/>
    </xf>
    <xf numFmtId="0" fontId="12" fillId="8" borderId="5" xfId="0" applyFont="1" applyFill="1" applyBorder="1" applyAlignment="1">
      <alignment horizontal="left" vertical="top" wrapText="1"/>
    </xf>
    <xf numFmtId="0" fontId="0" fillId="8" borderId="5" xfId="0" applyFill="1" applyBorder="1" applyAlignment="1">
      <alignment horizontal="left" vertical="top" wrapText="1"/>
    </xf>
    <xf numFmtId="0" fontId="12" fillId="12" borderId="6" xfId="0" applyFont="1" applyFill="1" applyBorder="1" applyAlignment="1">
      <alignment horizontal="left" vertical="top" wrapText="1"/>
    </xf>
    <xf numFmtId="0" fontId="12" fillId="12" borderId="5" xfId="0" applyFont="1" applyFill="1" applyBorder="1" applyAlignment="1">
      <alignment horizontal="left" vertical="top" wrapText="1"/>
    </xf>
    <xf numFmtId="0" fontId="12" fillId="15" borderId="6" xfId="0" applyFont="1" applyFill="1" applyBorder="1" applyAlignment="1">
      <alignment horizontal="left" vertical="top" wrapText="1"/>
    </xf>
    <xf numFmtId="0" fontId="0" fillId="15" borderId="6" xfId="0" applyFill="1" applyBorder="1" applyAlignment="1">
      <alignment horizontal="left" vertical="top" wrapText="1"/>
    </xf>
    <xf numFmtId="0" fontId="0" fillId="15" borderId="5" xfId="0" applyFill="1" applyBorder="1" applyAlignment="1">
      <alignment horizontal="left" vertical="top" wrapText="1"/>
    </xf>
    <xf numFmtId="0" fontId="12" fillId="18" borderId="6" xfId="0" applyFont="1" applyFill="1" applyBorder="1" applyAlignment="1">
      <alignment horizontal="left" vertical="top" wrapText="1"/>
    </xf>
    <xf numFmtId="0" fontId="0" fillId="18" borderId="6" xfId="0" applyFill="1" applyBorder="1" applyAlignment="1">
      <alignment horizontal="left" vertical="top" wrapText="1"/>
    </xf>
    <xf numFmtId="0" fontId="0" fillId="18" borderId="5" xfId="0" applyFill="1" applyBorder="1" applyAlignment="1">
      <alignment horizontal="left" vertical="top" wrapText="1"/>
    </xf>
    <xf numFmtId="0" fontId="12" fillId="19" borderId="6" xfId="0" applyFont="1" applyFill="1" applyBorder="1" applyAlignment="1">
      <alignment horizontal="left" vertical="top" wrapText="1"/>
    </xf>
    <xf numFmtId="0" fontId="12" fillId="19" borderId="5" xfId="0" applyFont="1" applyFill="1" applyBorder="1" applyAlignment="1">
      <alignment horizontal="left" vertical="top" wrapText="1"/>
    </xf>
    <xf numFmtId="0" fontId="12" fillId="18" borderId="5" xfId="0" applyFont="1" applyFill="1" applyBorder="1" applyAlignment="1">
      <alignment horizontal="left" vertical="top" wrapText="1"/>
    </xf>
    <xf numFmtId="0" fontId="0" fillId="19" borderId="5" xfId="0" applyFill="1" applyBorder="1" applyAlignment="1">
      <alignment horizontal="left" vertical="top" wrapText="1"/>
    </xf>
    <xf numFmtId="0" fontId="0" fillId="19" borderId="6" xfId="0" applyFill="1" applyBorder="1" applyAlignment="1">
      <alignment horizontal="left" vertical="top" wrapText="1"/>
    </xf>
    <xf numFmtId="0" fontId="12" fillId="22" borderId="6" xfId="0" applyFont="1" applyFill="1" applyBorder="1" applyAlignment="1">
      <alignment horizontal="left" vertical="top" wrapText="1"/>
    </xf>
    <xf numFmtId="0" fontId="0" fillId="22" borderId="5" xfId="0" applyFill="1" applyBorder="1" applyAlignment="1">
      <alignment horizontal="left" vertical="top" wrapText="1"/>
    </xf>
    <xf numFmtId="0" fontId="12" fillId="23" borderId="6" xfId="0" applyFont="1" applyFill="1" applyBorder="1" applyAlignment="1">
      <alignment horizontal="left" vertical="top" wrapText="1"/>
    </xf>
    <xf numFmtId="0" fontId="0" fillId="23" borderId="5" xfId="0" applyFill="1" applyBorder="1" applyAlignment="1">
      <alignment horizontal="left" vertical="top" wrapText="1"/>
    </xf>
    <xf numFmtId="0" fontId="12" fillId="22" borderId="5" xfId="0" applyFont="1" applyFill="1" applyBorder="1" applyAlignment="1">
      <alignment horizontal="left" vertical="top" wrapText="1"/>
    </xf>
    <xf numFmtId="0" fontId="12" fillId="23" borderId="5" xfId="0" applyFont="1" applyFill="1" applyBorder="1" applyAlignment="1">
      <alignment horizontal="left" vertical="top" wrapText="1"/>
    </xf>
    <xf numFmtId="0" fontId="6" fillId="26" borderId="1" xfId="0" applyFont="1" applyFill="1" applyBorder="1" applyAlignment="1">
      <alignment horizontal="left" vertical="center" wrapText="1"/>
    </xf>
    <xf numFmtId="0" fontId="6" fillId="26" borderId="1" xfId="0" applyFont="1" applyFill="1" applyBorder="1" applyAlignment="1">
      <alignment horizontal="left" vertical="center" wrapText="1"/>
    </xf>
    <xf numFmtId="0" fontId="6" fillId="30" borderId="1" xfId="0" applyFont="1" applyFill="1" applyBorder="1" applyAlignment="1">
      <alignment horizontal="left" vertical="center" wrapText="1"/>
    </xf>
    <xf numFmtId="0" fontId="10" fillId="5" borderId="6" xfId="0" applyFont="1" applyFill="1" applyBorder="1" applyAlignment="1">
      <alignment horizontal="left" vertical="top" wrapText="1"/>
    </xf>
    <xf numFmtId="0" fontId="11" fillId="5" borderId="6" xfId="0" applyFont="1" applyFill="1" applyBorder="1" applyAlignment="1">
      <alignment horizontal="left" vertical="top" wrapText="1"/>
    </xf>
    <xf numFmtId="0" fontId="10" fillId="7" borderId="6" xfId="0" applyFont="1" applyFill="1" applyBorder="1" applyAlignment="1">
      <alignment horizontal="left" vertical="top" wrapText="1"/>
    </xf>
    <xf numFmtId="0" fontId="11" fillId="7" borderId="6" xfId="0" applyFont="1" applyFill="1" applyBorder="1" applyAlignment="1">
      <alignment horizontal="left" vertical="top" wrapText="1"/>
    </xf>
    <xf numFmtId="0" fontId="10" fillId="6" borderId="6" xfId="0" applyFont="1" applyFill="1" applyBorder="1" applyAlignment="1">
      <alignment horizontal="left" vertical="top" wrapText="1"/>
    </xf>
    <xf numFmtId="0" fontId="11"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1" fillId="8" borderId="6" xfId="0" applyFont="1" applyFill="1" applyBorder="1" applyAlignment="1">
      <alignment horizontal="left" vertical="top" wrapText="1"/>
    </xf>
    <xf numFmtId="0" fontId="0" fillId="8" borderId="6" xfId="0" applyFill="1" applyBorder="1" applyAlignment="1">
      <alignment horizontal="left" vertical="top" wrapText="1"/>
    </xf>
    <xf numFmtId="0" fontId="10" fillId="9" borderId="6" xfId="0" applyFont="1" applyFill="1" applyBorder="1" applyAlignment="1">
      <alignment horizontal="left" vertical="top" wrapText="1"/>
    </xf>
    <xf numFmtId="0" fontId="11" fillId="9" borderId="6" xfId="0" applyFont="1" applyFill="1" applyBorder="1" applyAlignment="1">
      <alignment horizontal="left" vertical="top" wrapText="1"/>
    </xf>
    <xf numFmtId="0" fontId="10" fillId="9" borderId="5" xfId="0" applyFont="1" applyFill="1" applyBorder="1" applyAlignment="1">
      <alignment horizontal="left" vertical="top" wrapText="1"/>
    </xf>
    <xf numFmtId="0" fontId="10" fillId="11" borderId="6" xfId="0" applyFont="1" applyFill="1" applyBorder="1" applyAlignment="1">
      <alignment horizontal="left" vertical="top" wrapText="1"/>
    </xf>
    <xf numFmtId="0" fontId="11" fillId="11" borderId="6" xfId="0" applyFont="1" applyFill="1" applyBorder="1" applyAlignment="1">
      <alignment horizontal="left" vertical="top" wrapText="1"/>
    </xf>
    <xf numFmtId="0" fontId="0" fillId="11" borderId="6" xfId="0" applyFill="1" applyBorder="1" applyAlignment="1">
      <alignment horizontal="left" vertical="top" wrapText="1"/>
    </xf>
    <xf numFmtId="0" fontId="0" fillId="11" borderId="5" xfId="0" applyFill="1" applyBorder="1" applyAlignment="1">
      <alignment horizontal="left" vertical="top" wrapText="1"/>
    </xf>
    <xf numFmtId="0" fontId="10" fillId="14" borderId="6" xfId="0" applyFont="1" applyFill="1" applyBorder="1" applyAlignment="1">
      <alignment horizontal="left" vertical="top" wrapText="1"/>
    </xf>
    <xf numFmtId="0" fontId="11"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10" fillId="17" borderId="6" xfId="0" applyFont="1" applyFill="1" applyBorder="1" applyAlignment="1">
      <alignment horizontal="left" vertical="top" wrapText="1"/>
    </xf>
    <xf numFmtId="0" fontId="11" fillId="17" borderId="6" xfId="0" applyFont="1" applyFill="1" applyBorder="1" applyAlignment="1">
      <alignment horizontal="left" vertical="top" wrapText="1"/>
    </xf>
    <xf numFmtId="0" fontId="0" fillId="17" borderId="6" xfId="0" applyFill="1" applyBorder="1" applyAlignment="1">
      <alignment horizontal="left" vertical="top" wrapText="1"/>
    </xf>
    <xf numFmtId="0" fontId="0" fillId="17" borderId="5" xfId="0" applyFill="1" applyBorder="1" applyAlignment="1">
      <alignment horizontal="left" vertical="top" wrapText="1"/>
    </xf>
    <xf numFmtId="0" fontId="11" fillId="21" borderId="6" xfId="0" applyFont="1" applyFill="1" applyBorder="1" applyAlignment="1">
      <alignment horizontal="left" vertical="top" wrapText="1"/>
    </xf>
    <xf numFmtId="0" fontId="10" fillId="21" borderId="6" xfId="0" applyFont="1" applyFill="1" applyBorder="1" applyAlignment="1">
      <alignment horizontal="left" vertical="top" wrapText="1"/>
    </xf>
    <xf numFmtId="0" fontId="0" fillId="21" borderId="6" xfId="0" applyFill="1" applyBorder="1" applyAlignment="1">
      <alignment horizontal="left" vertical="top" wrapText="1"/>
    </xf>
    <xf numFmtId="0" fontId="0" fillId="21" borderId="5" xfId="0" applyFill="1" applyBorder="1" applyAlignment="1">
      <alignment horizontal="left" vertical="top" wrapText="1"/>
    </xf>
    <xf numFmtId="0" fontId="4" fillId="0" borderId="0" xfId="0" applyFont="1" applyAlignment="1">
      <alignment horizontal="left"/>
    </xf>
    <xf numFmtId="0" fontId="13" fillId="5" borderId="6"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9" borderId="6" xfId="0" applyFont="1" applyFill="1" applyBorder="1" applyAlignment="1">
      <alignment horizontal="left" vertical="top" wrapText="1"/>
    </xf>
    <xf numFmtId="0" fontId="0" fillId="9" borderId="5" xfId="0" applyFill="1" applyBorder="1" applyAlignment="1">
      <alignment horizontal="left" vertical="top" wrapText="1"/>
    </xf>
    <xf numFmtId="0" fontId="13" fillId="8" borderId="6" xfId="0" applyFont="1" applyFill="1" applyBorder="1" applyAlignment="1">
      <alignment horizontal="left" vertical="top" wrapText="1"/>
    </xf>
    <xf numFmtId="0" fontId="13" fillId="8" borderId="5" xfId="0" applyFont="1" applyFill="1" applyBorder="1" applyAlignment="1">
      <alignment horizontal="left" vertical="top" wrapText="1"/>
    </xf>
    <xf numFmtId="0" fontId="13" fillId="9" borderId="5" xfId="0" applyFont="1" applyFill="1" applyBorder="1" applyAlignment="1">
      <alignment horizontal="left" vertical="top" wrapText="1"/>
    </xf>
    <xf numFmtId="0" fontId="13" fillId="12" borderId="6" xfId="0" applyFont="1" applyFill="1" applyBorder="1" applyAlignment="1">
      <alignment horizontal="left" vertical="top" wrapText="1"/>
    </xf>
    <xf numFmtId="0" fontId="13" fillId="12" borderId="5" xfId="0" applyFont="1" applyFill="1" applyBorder="1" applyAlignment="1">
      <alignment horizontal="left" vertical="top" wrapText="1"/>
    </xf>
    <xf numFmtId="0" fontId="13" fillId="15" borderId="6" xfId="0" applyFont="1" applyFill="1" applyBorder="1" applyAlignment="1">
      <alignment horizontal="left" vertical="top" wrapText="1"/>
    </xf>
    <xf numFmtId="0" fontId="13" fillId="18" borderId="6" xfId="0" applyFont="1" applyFill="1" applyBorder="1" applyAlignment="1">
      <alignment horizontal="left" vertical="top" wrapText="1"/>
    </xf>
    <xf numFmtId="0" fontId="13" fillId="19" borderId="6" xfId="0" applyFont="1" applyFill="1" applyBorder="1" applyAlignment="1">
      <alignment horizontal="left" vertical="top" wrapText="1"/>
    </xf>
    <xf numFmtId="0" fontId="13" fillId="19" borderId="5" xfId="0" applyFont="1" applyFill="1" applyBorder="1" applyAlignment="1">
      <alignment horizontal="left" vertical="top" wrapText="1"/>
    </xf>
    <xf numFmtId="0" fontId="13" fillId="18" borderId="5" xfId="0" applyFont="1" applyFill="1" applyBorder="1" applyAlignment="1">
      <alignment horizontal="left" vertical="top" wrapText="1"/>
    </xf>
    <xf numFmtId="0" fontId="13" fillId="22" borderId="6" xfId="0" applyFont="1" applyFill="1" applyBorder="1" applyAlignment="1">
      <alignment horizontal="left" vertical="top" wrapText="1"/>
    </xf>
    <xf numFmtId="0" fontId="13" fillId="22" borderId="5" xfId="0" applyFont="1" applyFill="1" applyBorder="1" applyAlignment="1">
      <alignment horizontal="left" vertical="top" wrapText="1"/>
    </xf>
    <xf numFmtId="0" fontId="13" fillId="23" borderId="6" xfId="0" applyFont="1" applyFill="1" applyBorder="1" applyAlignment="1">
      <alignment horizontal="left" vertical="top" wrapText="1"/>
    </xf>
    <xf numFmtId="0" fontId="13" fillId="23" borderId="5" xfId="0" applyFont="1" applyFill="1" applyBorder="1" applyAlignment="1">
      <alignment horizontal="left" vertical="top" wrapText="1"/>
    </xf>
    <xf numFmtId="0" fontId="6" fillId="27" borderId="1" xfId="0" applyFont="1" applyFill="1" applyBorder="1" applyAlignment="1">
      <alignment horizontal="left" vertical="center" wrapText="1"/>
    </xf>
    <xf numFmtId="0" fontId="6" fillId="29" borderId="1" xfId="0" applyFont="1" applyFill="1" applyBorder="1" applyAlignment="1">
      <alignment horizontal="left" vertical="center" wrapText="1"/>
    </xf>
    <xf numFmtId="0" fontId="6" fillId="32" borderId="1" xfId="0" applyFont="1" applyFill="1" applyBorder="1" applyAlignment="1">
      <alignment horizontal="left" vertical="center" wrapText="1"/>
    </xf>
    <xf numFmtId="0" fontId="6" fillId="28" borderId="1" xfId="0" applyFont="1" applyFill="1" applyBorder="1" applyAlignment="1">
      <alignment horizontal="left" vertical="center" wrapText="1"/>
    </xf>
    <xf numFmtId="0" fontId="6" fillId="31" borderId="1" xfId="0" applyFont="1" applyFill="1" applyBorder="1" applyAlignment="1">
      <alignment horizontal="left" vertical="center" wrapText="1"/>
    </xf>
    <xf numFmtId="0" fontId="22" fillId="0" borderId="0" xfId="0" applyFont="1" applyAlignment="1">
      <alignment horizontal="justify"/>
    </xf>
    <xf numFmtId="0" fontId="15" fillId="26" borderId="1" xfId="0" applyNumberFormat="1" applyFont="1" applyFill="1" applyBorder="1" applyAlignment="1">
      <alignment horizontal="justify" vertical="top"/>
    </xf>
    <xf numFmtId="0" fontId="15" fillId="0" borderId="0" xfId="0" applyFont="1" applyAlignment="1">
      <alignment vertical="top"/>
    </xf>
    <xf numFmtId="0" fontId="15" fillId="0" borderId="0" xfId="0" applyFont="1"/>
    <xf numFmtId="0" fontId="15" fillId="26" borderId="1" xfId="0" applyFont="1" applyFill="1" applyBorder="1" applyAlignment="1">
      <alignment vertical="top"/>
    </xf>
    <xf numFmtId="0" fontId="21" fillId="0" borderId="0" xfId="0" applyFont="1" applyAlignment="1">
      <alignment vertical="top"/>
    </xf>
    <xf numFmtId="0" fontId="21" fillId="0" borderId="0" xfId="0" applyFont="1" applyAlignment="1">
      <alignment horizontal="justify"/>
    </xf>
    <xf numFmtId="0" fontId="15" fillId="0" borderId="0" xfId="0" applyFont="1" applyAlignment="1">
      <alignment horizontal="justify"/>
    </xf>
    <xf numFmtId="0" fontId="24" fillId="0" borderId="0" xfId="1" applyFont="1" applyAlignment="1" applyProtection="1">
      <alignment horizontal="justify"/>
    </xf>
    <xf numFmtId="0" fontId="21" fillId="0" borderId="0" xfId="0" applyFont="1" applyFill="1" applyBorder="1" applyAlignment="1">
      <alignment horizontal="left" vertical="top"/>
    </xf>
    <xf numFmtId="0" fontId="15" fillId="0" borderId="0" xfId="0" applyFont="1" applyFill="1" applyBorder="1" applyAlignment="1">
      <alignment horizontal="justify" vertical="top"/>
    </xf>
    <xf numFmtId="0" fontId="15" fillId="26" borderId="1" xfId="0" applyFont="1" applyFill="1" applyBorder="1" applyAlignment="1">
      <alignment horizontal="left" vertical="top"/>
    </xf>
    <xf numFmtId="0" fontId="21" fillId="27" borderId="12" xfId="0" applyFont="1" applyFill="1" applyBorder="1" applyAlignment="1">
      <alignment horizontal="left" vertical="top"/>
    </xf>
    <xf numFmtId="0" fontId="6" fillId="27" borderId="1" xfId="0" applyFont="1" applyFill="1" applyBorder="1" applyAlignment="1">
      <alignment horizontal="left" vertical="center" wrapText="1"/>
    </xf>
    <xf numFmtId="0" fontId="6" fillId="29" borderId="1" xfId="0" applyFont="1" applyFill="1" applyBorder="1" applyAlignment="1">
      <alignment horizontal="left" vertical="center" wrapText="1"/>
    </xf>
    <xf numFmtId="0" fontId="21" fillId="27" borderId="12" xfId="0" applyFont="1" applyFill="1" applyBorder="1" applyAlignment="1">
      <alignment horizontal="left" vertical="top"/>
    </xf>
    <xf numFmtId="0" fontId="25" fillId="32" borderId="1" xfId="0" applyFont="1" applyFill="1" applyBorder="1" applyAlignment="1">
      <alignment horizontal="center" vertical="center" wrapText="1"/>
    </xf>
    <xf numFmtId="0" fontId="25" fillId="27" borderId="1" xfId="0" applyFont="1" applyFill="1" applyBorder="1" applyAlignment="1">
      <alignment horizontal="left" vertical="center" wrapText="1"/>
    </xf>
    <xf numFmtId="0" fontId="25" fillId="27" borderId="1" xfId="0" applyFont="1" applyFill="1" applyBorder="1" applyAlignment="1">
      <alignment horizontal="center" vertical="center" wrapText="1"/>
    </xf>
    <xf numFmtId="0" fontId="25" fillId="29" borderId="12" xfId="0" applyFont="1" applyFill="1" applyBorder="1" applyAlignment="1">
      <alignment horizontal="center" vertical="center" wrapText="1"/>
    </xf>
    <xf numFmtId="0" fontId="25" fillId="29" borderId="12" xfId="0" applyFont="1" applyFill="1" applyBorder="1" applyAlignment="1">
      <alignment horizontal="left" vertical="center" wrapText="1"/>
    </xf>
    <xf numFmtId="0" fontId="25" fillId="24" borderId="1" xfId="0" applyFont="1" applyFill="1" applyBorder="1" applyAlignment="1">
      <alignment horizontal="left" vertical="center" wrapText="1"/>
    </xf>
    <xf numFmtId="0" fontId="25" fillId="24" borderId="1" xfId="0" applyFont="1" applyFill="1" applyBorder="1" applyAlignment="1">
      <alignment horizontal="center" vertical="center" wrapText="1"/>
    </xf>
    <xf numFmtId="0" fontId="6" fillId="33" borderId="1" xfId="0" applyFont="1" applyFill="1" applyBorder="1" applyAlignment="1">
      <alignment horizontal="left" vertical="center" wrapText="1"/>
    </xf>
    <xf numFmtId="0" fontId="6" fillId="33" borderId="1" xfId="0" applyFont="1" applyFill="1" applyBorder="1" applyAlignment="1">
      <alignment horizontal="center" vertical="center" wrapText="1"/>
    </xf>
    <xf numFmtId="0" fontId="0" fillId="0" borderId="0" xfId="0" applyAlignment="1">
      <alignment wrapText="1"/>
    </xf>
    <xf numFmtId="0" fontId="28" fillId="18" borderId="17" xfId="0"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28" fillId="39" borderId="17" xfId="0" applyFont="1" applyFill="1" applyBorder="1" applyAlignment="1">
      <alignment horizontal="center" vertical="center" wrapText="1"/>
    </xf>
    <xf numFmtId="0" fontId="27" fillId="39" borderId="16" xfId="0" applyFont="1" applyFill="1" applyBorder="1" applyAlignment="1">
      <alignment horizontal="center" vertical="center" wrapText="1"/>
    </xf>
    <xf numFmtId="0" fontId="6" fillId="27" borderId="1" xfId="0" applyFont="1" applyFill="1" applyBorder="1" applyAlignment="1">
      <alignment horizontal="left" vertical="center" wrapText="1"/>
    </xf>
    <xf numFmtId="0" fontId="5" fillId="31" borderId="1" xfId="0" applyFont="1" applyFill="1" applyBorder="1" applyAlignment="1">
      <alignment horizontal="center" vertical="center"/>
    </xf>
    <xf numFmtId="0" fontId="6" fillId="32" borderId="1" xfId="0" applyFont="1" applyFill="1" applyBorder="1" applyAlignment="1">
      <alignment horizontal="left" vertical="center" wrapText="1"/>
    </xf>
    <xf numFmtId="0" fontId="6" fillId="31" borderId="1" xfId="0" applyFont="1" applyFill="1" applyBorder="1" applyAlignment="1">
      <alignment horizontal="left" vertical="center" wrapText="1"/>
    </xf>
    <xf numFmtId="0" fontId="5" fillId="32" borderId="1" xfId="0" applyFont="1" applyFill="1" applyBorder="1" applyAlignment="1">
      <alignment horizontal="center" vertical="center" wrapText="1"/>
    </xf>
    <xf numFmtId="0" fontId="5" fillId="32" borderId="1" xfId="0" applyFont="1" applyFill="1" applyBorder="1" applyAlignment="1">
      <alignment horizontal="center" vertical="center"/>
    </xf>
    <xf numFmtId="0" fontId="5" fillId="31"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5" fillId="26" borderId="1" xfId="0" applyFont="1" applyFill="1" applyBorder="1" applyAlignment="1">
      <alignment horizontal="center" vertical="center" wrapText="1"/>
    </xf>
    <xf numFmtId="0" fontId="5" fillId="26" borderId="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6" fillId="26" borderId="12" xfId="0" applyFont="1" applyFill="1" applyBorder="1" applyAlignment="1">
      <alignment horizontal="left" vertical="center" wrapText="1"/>
    </xf>
    <xf numFmtId="0" fontId="6" fillId="26" borderId="13" xfId="0" applyFont="1" applyFill="1" applyBorder="1" applyAlignment="1">
      <alignment horizontal="left" vertical="center" wrapText="1"/>
    </xf>
    <xf numFmtId="0" fontId="6" fillId="26" borderId="14" xfId="0" applyFont="1" applyFill="1" applyBorder="1" applyAlignment="1">
      <alignment horizontal="left" vertical="center" wrapText="1"/>
    </xf>
    <xf numFmtId="0" fontId="6" fillId="26" borderId="1"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4" xfId="0" applyFont="1" applyFill="1" applyBorder="1" applyAlignment="1">
      <alignment horizontal="center" vertical="center"/>
    </xf>
    <xf numFmtId="0" fontId="5" fillId="25" borderId="12" xfId="0" applyFont="1" applyFill="1" applyBorder="1" applyAlignment="1">
      <alignment horizontal="center" vertical="center"/>
    </xf>
    <xf numFmtId="0" fontId="5" fillId="25" borderId="13" xfId="0" applyFont="1" applyFill="1" applyBorder="1" applyAlignment="1">
      <alignment horizontal="center" vertical="center"/>
    </xf>
    <xf numFmtId="0" fontId="5" fillId="25" borderId="14" xfId="0" applyFont="1" applyFill="1" applyBorder="1" applyAlignment="1">
      <alignment horizontal="center" vertical="center"/>
    </xf>
    <xf numFmtId="0" fontId="5" fillId="25" borderId="12" xfId="0" applyFont="1" applyFill="1" applyBorder="1" applyAlignment="1">
      <alignment horizontal="center" vertical="center" wrapText="1"/>
    </xf>
    <xf numFmtId="0" fontId="5" fillId="25" borderId="13"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5" fillId="29" borderId="12" xfId="0" applyFont="1" applyFill="1" applyBorder="1" applyAlignment="1">
      <alignment horizontal="center" vertical="center" wrapText="1"/>
    </xf>
    <xf numFmtId="0" fontId="5" fillId="29" borderId="13" xfId="0" applyFont="1" applyFill="1" applyBorder="1" applyAlignment="1">
      <alignment horizontal="center" vertical="center" wrapText="1"/>
    </xf>
    <xf numFmtId="0" fontId="5" fillId="29" borderId="14" xfId="0" applyFont="1" applyFill="1" applyBorder="1" applyAlignment="1">
      <alignment horizontal="center" vertical="center" wrapText="1"/>
    </xf>
    <xf numFmtId="0" fontId="5" fillId="29" borderId="12" xfId="0" applyFont="1" applyFill="1" applyBorder="1" applyAlignment="1">
      <alignment horizontal="center" vertical="center"/>
    </xf>
    <xf numFmtId="0" fontId="5" fillId="29" borderId="13" xfId="0" applyFont="1" applyFill="1" applyBorder="1" applyAlignment="1">
      <alignment horizontal="center" vertical="center"/>
    </xf>
    <xf numFmtId="0" fontId="5" fillId="29" borderId="14" xfId="0" applyFont="1" applyFill="1" applyBorder="1" applyAlignment="1">
      <alignment horizontal="center" vertical="center"/>
    </xf>
    <xf numFmtId="0" fontId="25" fillId="29" borderId="12" xfId="0" applyFont="1" applyFill="1" applyBorder="1" applyAlignment="1">
      <alignment horizontal="center" vertical="center" wrapText="1"/>
    </xf>
    <xf numFmtId="0" fontId="25" fillId="29" borderId="14" xfId="0" applyFont="1" applyFill="1" applyBorder="1" applyAlignment="1">
      <alignment horizontal="center" vertical="center" wrapText="1"/>
    </xf>
    <xf numFmtId="0" fontId="6" fillId="33" borderId="12" xfId="0" applyFont="1" applyFill="1" applyBorder="1" applyAlignment="1">
      <alignment horizontal="left" vertical="center" wrapText="1"/>
    </xf>
    <xf numFmtId="0" fontId="6" fillId="33" borderId="13" xfId="0" applyFont="1" applyFill="1" applyBorder="1" applyAlignment="1">
      <alignment horizontal="left" vertical="center" wrapText="1"/>
    </xf>
    <xf numFmtId="0" fontId="6" fillId="33" borderId="14" xfId="0" applyFont="1" applyFill="1" applyBorder="1" applyAlignment="1">
      <alignment horizontal="left" vertical="center" wrapText="1"/>
    </xf>
    <xf numFmtId="0" fontId="7"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2" fillId="6" borderId="9" xfId="0" applyFont="1" applyFill="1" applyBorder="1" applyAlignment="1">
      <alignment horizontal="left" vertical="top" wrapText="1"/>
    </xf>
    <xf numFmtId="0" fontId="12" fillId="6" borderId="10" xfId="0" applyFont="1" applyFill="1" applyBorder="1" applyAlignment="1">
      <alignment horizontal="left" vertical="top" wrapText="1"/>
    </xf>
    <xf numFmtId="0" fontId="12" fillId="6" borderId="11" xfId="0" applyFont="1" applyFill="1" applyBorder="1" applyAlignment="1">
      <alignment horizontal="left" vertical="top" wrapText="1"/>
    </xf>
    <xf numFmtId="0" fontId="13" fillId="6" borderId="9"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11" xfId="0" applyFont="1" applyFill="1" applyBorder="1" applyAlignment="1">
      <alignment horizontal="left" vertical="top" wrapText="1"/>
    </xf>
    <xf numFmtId="0" fontId="6" fillId="27" borderId="1" xfId="0" applyFont="1" applyFill="1" applyBorder="1" applyAlignment="1">
      <alignment horizontal="left" vertical="center" wrapText="1"/>
    </xf>
    <xf numFmtId="0" fontId="5" fillId="28" borderId="1" xfId="0" applyFont="1" applyFill="1" applyBorder="1" applyAlignment="1">
      <alignment horizontal="center" vertical="center"/>
    </xf>
    <xf numFmtId="0" fontId="5" fillId="28" borderId="1" xfId="0" applyFont="1" applyFill="1" applyBorder="1" applyAlignment="1">
      <alignment horizontal="center" vertical="center" wrapText="1"/>
    </xf>
    <xf numFmtId="0" fontId="6" fillId="28" borderId="1" xfId="0" applyFont="1" applyFill="1" applyBorder="1" applyAlignment="1">
      <alignment horizontal="left" vertical="center" wrapText="1"/>
    </xf>
    <xf numFmtId="0" fontId="6" fillId="29" borderId="1" xfId="0" applyFont="1" applyFill="1" applyBorder="1" applyAlignment="1">
      <alignment horizontal="left" vertical="center" wrapText="1"/>
    </xf>
    <xf numFmtId="0" fontId="6" fillId="33" borderId="1" xfId="0" applyFont="1" applyFill="1" applyBorder="1" applyAlignment="1">
      <alignment horizontal="left" vertical="center" wrapText="1"/>
    </xf>
    <xf numFmtId="0" fontId="6" fillId="29" borderId="1" xfId="0" applyFont="1" applyFill="1" applyBorder="1" applyAlignment="1">
      <alignment horizontal="left" vertical="center"/>
    </xf>
    <xf numFmtId="0" fontId="6" fillId="27" borderId="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5" fillId="27" borderId="13" xfId="0" applyFont="1" applyFill="1" applyBorder="1" applyAlignment="1">
      <alignment horizontal="center" vertical="center" wrapText="1"/>
    </xf>
    <xf numFmtId="0" fontId="25" fillId="27" borderId="14"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2" xfId="0" applyFont="1" applyFill="1" applyBorder="1" applyAlignment="1">
      <alignment horizontal="left" vertical="center" wrapText="1"/>
    </xf>
    <xf numFmtId="0" fontId="25" fillId="24" borderId="13" xfId="0" applyFont="1" applyFill="1" applyBorder="1" applyAlignment="1">
      <alignment horizontal="left" vertical="center" wrapText="1"/>
    </xf>
    <xf numFmtId="0" fontId="25" fillId="24" borderId="14" xfId="0" applyFont="1" applyFill="1" applyBorder="1" applyAlignment="1">
      <alignment horizontal="left" vertical="center" wrapText="1"/>
    </xf>
    <xf numFmtId="0" fontId="25" fillId="25" borderId="12" xfId="0" applyFont="1" applyFill="1" applyBorder="1" applyAlignment="1">
      <alignment horizontal="left" vertical="center" wrapText="1"/>
    </xf>
    <xf numFmtId="0" fontId="25" fillId="25" borderId="13" xfId="0" applyFont="1" applyFill="1" applyBorder="1" applyAlignment="1">
      <alignment horizontal="left" vertical="center" wrapText="1"/>
    </xf>
    <xf numFmtId="0" fontId="25" fillId="25" borderId="14" xfId="0" applyFont="1" applyFill="1" applyBorder="1" applyAlignment="1">
      <alignment horizontal="left" vertical="center" wrapText="1"/>
    </xf>
    <xf numFmtId="0" fontId="25" fillId="27" borderId="12" xfId="0" applyFont="1" applyFill="1" applyBorder="1" applyAlignment="1">
      <alignment horizontal="left" vertical="center" wrapText="1"/>
    </xf>
    <xf numFmtId="0" fontId="25" fillId="27" borderId="13" xfId="0" applyFont="1" applyFill="1" applyBorder="1" applyAlignment="1">
      <alignment horizontal="left" vertical="center" wrapText="1"/>
    </xf>
    <xf numFmtId="0" fontId="25" fillId="27" borderId="14" xfId="0" applyFont="1" applyFill="1" applyBorder="1" applyAlignment="1">
      <alignment horizontal="left" vertical="center" wrapText="1"/>
    </xf>
    <xf numFmtId="0" fontId="21" fillId="27" borderId="12" xfId="0" applyFont="1" applyFill="1" applyBorder="1" applyAlignment="1">
      <alignment horizontal="left" vertical="top"/>
    </xf>
    <xf numFmtId="0" fontId="21" fillId="27" borderId="14" xfId="0" applyFont="1" applyFill="1" applyBorder="1" applyAlignment="1">
      <alignment horizontal="left" vertical="top"/>
    </xf>
    <xf numFmtId="0" fontId="21" fillId="26" borderId="12" xfId="0" applyFont="1" applyFill="1" applyBorder="1" applyAlignment="1">
      <alignment horizontal="left" vertical="top"/>
    </xf>
    <xf numFmtId="0" fontId="21" fillId="26" borderId="13" xfId="0" applyFont="1" applyFill="1" applyBorder="1" applyAlignment="1">
      <alignment horizontal="left" vertical="top"/>
    </xf>
    <xf numFmtId="0" fontId="21" fillId="26" borderId="14" xfId="0" applyFont="1" applyFill="1" applyBorder="1" applyAlignment="1">
      <alignment horizontal="left" vertical="top"/>
    </xf>
    <xf numFmtId="0" fontId="21" fillId="26" borderId="1" xfId="0" applyFont="1" applyFill="1" applyBorder="1" applyAlignment="1">
      <alignment horizontal="left" vertical="top"/>
    </xf>
    <xf numFmtId="0" fontId="21" fillId="0" borderId="0" xfId="0" applyFont="1" applyAlignment="1">
      <alignment horizontal="left" vertical="top"/>
    </xf>
    <xf numFmtId="0" fontId="21" fillId="27" borderId="13" xfId="0" applyFont="1" applyFill="1" applyBorder="1" applyAlignment="1">
      <alignment horizontal="left" vertical="top"/>
    </xf>
    <xf numFmtId="0" fontId="21" fillId="0" borderId="0" xfId="0" applyFont="1" applyAlignment="1">
      <alignment horizontal="left" vertical="top" wrapText="1"/>
    </xf>
    <xf numFmtId="0" fontId="27" fillId="37" borderId="15" xfId="0" applyFont="1" applyFill="1" applyBorder="1" applyAlignment="1">
      <alignment horizontal="center" vertical="center" wrapText="1"/>
    </xf>
    <xf numFmtId="0" fontId="27" fillId="37" borderId="19" xfId="0" applyFont="1" applyFill="1" applyBorder="1" applyAlignment="1">
      <alignment horizontal="center" vertical="center" wrapText="1"/>
    </xf>
    <xf numFmtId="0" fontId="27" fillId="37" borderId="16" xfId="0" applyFont="1" applyFill="1" applyBorder="1" applyAlignment="1">
      <alignment horizontal="center" vertical="center" wrapText="1"/>
    </xf>
    <xf numFmtId="0" fontId="28" fillId="37" borderId="20" xfId="0" applyFont="1" applyFill="1" applyBorder="1" applyAlignment="1">
      <alignment horizontal="center" vertical="center" wrapText="1"/>
    </xf>
    <xf numFmtId="0" fontId="28" fillId="37" borderId="19" xfId="0" applyFont="1" applyFill="1" applyBorder="1" applyAlignment="1">
      <alignment horizontal="center" vertical="center" wrapText="1"/>
    </xf>
    <xf numFmtId="0" fontId="28" fillId="37" borderId="16" xfId="0" applyFont="1" applyFill="1" applyBorder="1" applyAlignment="1">
      <alignment horizontal="center" vertical="center" wrapText="1"/>
    </xf>
    <xf numFmtId="0" fontId="27" fillId="41" borderId="15" xfId="0" applyFont="1" applyFill="1" applyBorder="1" applyAlignment="1">
      <alignment horizontal="center" vertical="center" wrapText="1"/>
    </xf>
    <xf numFmtId="0" fontId="27" fillId="41" borderId="16" xfId="0" applyFont="1" applyFill="1" applyBorder="1" applyAlignment="1">
      <alignment horizontal="center" vertical="center" wrapText="1"/>
    </xf>
    <xf numFmtId="0" fontId="28" fillId="41" borderId="15" xfId="0" applyFont="1" applyFill="1" applyBorder="1" applyAlignment="1">
      <alignment horizontal="center" vertical="center" wrapText="1"/>
    </xf>
    <xf numFmtId="0" fontId="28" fillId="41" borderId="16"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7" fillId="40" borderId="15" xfId="0" applyFont="1" applyFill="1" applyBorder="1" applyAlignment="1">
      <alignment horizontal="center" vertical="center" wrapText="1"/>
    </xf>
    <xf numFmtId="0" fontId="27" fillId="40" borderId="16" xfId="0" applyFont="1" applyFill="1" applyBorder="1" applyAlignment="1">
      <alignment horizontal="center" vertical="center" wrapText="1"/>
    </xf>
    <xf numFmtId="0" fontId="28" fillId="40" borderId="15" xfId="0" applyFont="1" applyFill="1" applyBorder="1" applyAlignment="1">
      <alignment horizontal="center" vertical="center" wrapText="1"/>
    </xf>
    <xf numFmtId="0" fontId="28" fillId="40" borderId="16"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38" borderId="15" xfId="0" applyFont="1" applyFill="1" applyBorder="1" applyAlignment="1">
      <alignment horizontal="center" vertical="center" wrapText="1"/>
    </xf>
    <xf numFmtId="0" fontId="28" fillId="38" borderId="19" xfId="0" applyFont="1" applyFill="1" applyBorder="1" applyAlignment="1">
      <alignment horizontal="center" vertical="center" wrapText="1"/>
    </xf>
    <xf numFmtId="0" fontId="28" fillId="38" borderId="16"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19"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5" fillId="36" borderId="19" xfId="0" applyFont="1" applyFill="1" applyBorder="1" applyAlignment="1">
      <alignment horizontal="center" vertical="center" wrapText="1"/>
    </xf>
    <xf numFmtId="0" fontId="25" fillId="36" borderId="18" xfId="0" applyFont="1" applyFill="1" applyBorder="1" applyAlignment="1">
      <alignment horizontal="center" vertical="center" wrapText="1"/>
    </xf>
    <xf numFmtId="0" fontId="27"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27" fillId="18" borderId="16" xfId="0" applyFont="1" applyFill="1" applyBorder="1" applyAlignment="1">
      <alignment horizontal="center" vertical="center" wrapText="1"/>
    </xf>
    <xf numFmtId="0" fontId="28" fillId="18" borderId="20" xfId="0" applyFont="1" applyFill="1" applyBorder="1" applyAlignment="1">
      <alignment horizontal="center" vertical="center" wrapText="1"/>
    </xf>
    <xf numFmtId="0" fontId="28" fillId="18" borderId="19" xfId="0" applyFont="1" applyFill="1" applyBorder="1" applyAlignment="1">
      <alignment horizontal="center" vertical="center" wrapText="1"/>
    </xf>
    <xf numFmtId="0" fontId="28" fillId="17" borderId="15"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17" borderId="16" xfId="0" applyFont="1" applyFill="1" applyBorder="1" applyAlignment="1">
      <alignment horizontal="center" vertical="center" wrapText="1"/>
    </xf>
    <xf numFmtId="0" fontId="28" fillId="18" borderId="15" xfId="0" applyFont="1" applyFill="1" applyBorder="1" applyAlignment="1">
      <alignment horizontal="center" vertical="center" wrapText="1"/>
    </xf>
    <xf numFmtId="0" fontId="25" fillId="17" borderId="15" xfId="0" applyFont="1" applyFill="1" applyBorder="1" applyAlignment="1">
      <alignment horizontal="center" vertical="center" wrapText="1"/>
    </xf>
    <xf numFmtId="0" fontId="25" fillId="17" borderId="19" xfId="0" applyFont="1" applyFill="1" applyBorder="1" applyAlignment="1">
      <alignment horizontal="center" vertical="center" wrapText="1"/>
    </xf>
    <xf numFmtId="0" fontId="25" fillId="17" borderId="18" xfId="0" applyFont="1" applyFill="1" applyBorder="1" applyAlignment="1">
      <alignment horizontal="center" vertical="center" wrapText="1"/>
    </xf>
    <xf numFmtId="0" fontId="25" fillId="17" borderId="20" xfId="0" applyFont="1" applyFill="1" applyBorder="1" applyAlignment="1">
      <alignment horizontal="center" vertical="center" wrapText="1"/>
    </xf>
    <xf numFmtId="0" fontId="26" fillId="34" borderId="15" xfId="0" applyFont="1" applyFill="1" applyBorder="1" applyAlignment="1">
      <alignment horizontal="center" vertical="center" wrapText="1"/>
    </xf>
    <xf numFmtId="0" fontId="26" fillId="34" borderId="16" xfId="0" applyFont="1" applyFill="1" applyBorder="1" applyAlignment="1">
      <alignment horizontal="center" vertical="center" wrapText="1"/>
    </xf>
    <xf numFmtId="0" fontId="26" fillId="34" borderId="18" xfId="0" applyFont="1" applyFill="1" applyBorder="1" applyAlignment="1">
      <alignment horizontal="center" vertical="center" wrapText="1"/>
    </xf>
    <xf numFmtId="0" fontId="27" fillId="35" borderId="15" xfId="0" applyFont="1" applyFill="1" applyBorder="1" applyAlignment="1">
      <alignment horizontal="center" vertical="center" wrapText="1"/>
    </xf>
    <xf numFmtId="0" fontId="27" fillId="35" borderId="19"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5" fillId="35" borderId="20" xfId="0" applyFont="1" applyFill="1" applyBorder="1" applyAlignment="1">
      <alignment horizontal="center" vertical="center" wrapText="1"/>
    </xf>
    <xf numFmtId="0" fontId="25" fillId="35" borderId="19" xfId="0" applyFont="1" applyFill="1" applyBorder="1" applyAlignment="1">
      <alignment horizontal="center" vertical="center" wrapText="1"/>
    </xf>
    <xf numFmtId="0" fontId="25" fillId="35" borderId="18" xfId="0" applyFont="1" applyFill="1" applyBorder="1" applyAlignment="1">
      <alignment horizontal="center" vertical="center" wrapText="1"/>
    </xf>
    <xf numFmtId="0" fontId="30" fillId="0" borderId="0" xfId="0" applyFont="1"/>
    <xf numFmtId="0" fontId="31" fillId="29" borderId="1" xfId="0" applyFont="1" applyFill="1" applyBorder="1" applyAlignment="1">
      <alignment horizontal="left" vertical="center" wrapText="1"/>
    </xf>
    <xf numFmtId="164" fontId="30" fillId="0" borderId="1" xfId="0" applyNumberFormat="1" applyFont="1" applyBorder="1"/>
    <xf numFmtId="0" fontId="31" fillId="32" borderId="1" xfId="0" applyFont="1" applyFill="1" applyBorder="1" applyAlignment="1">
      <alignment horizontal="left" vertical="center" wrapText="1"/>
    </xf>
    <xf numFmtId="0" fontId="31" fillId="26" borderId="1" xfId="0" applyFont="1" applyFill="1" applyBorder="1" applyAlignment="1">
      <alignment horizontal="left" vertical="center" wrapText="1"/>
    </xf>
    <xf numFmtId="0" fontId="31" fillId="28" borderId="1" xfId="0" applyFont="1" applyFill="1" applyBorder="1" applyAlignment="1">
      <alignment horizontal="left" vertical="center" wrapText="1"/>
    </xf>
    <xf numFmtId="0" fontId="31" fillId="30" borderId="1" xfId="0" applyFont="1" applyFill="1" applyBorder="1" applyAlignment="1">
      <alignment horizontal="left" vertical="center" wrapText="1"/>
    </xf>
    <xf numFmtId="0" fontId="32" fillId="31" borderId="1" xfId="0" applyFont="1" applyFill="1" applyBorder="1" applyAlignment="1">
      <alignment horizontal="left" vertical="center" wrapText="1"/>
    </xf>
    <xf numFmtId="164" fontId="30" fillId="0" borderId="1" xfId="0" applyNumberFormat="1" applyFont="1" applyBorder="1" applyAlignment="1">
      <alignment horizontal="center"/>
    </xf>
    <xf numFmtId="0" fontId="32" fillId="32" borderId="1" xfId="0" applyFont="1" applyFill="1" applyBorder="1" applyAlignment="1">
      <alignment horizontal="left" vertical="center" wrapText="1"/>
    </xf>
    <xf numFmtId="0" fontId="32" fillId="24" borderId="1" xfId="0" applyFont="1" applyFill="1" applyBorder="1" applyAlignment="1">
      <alignment horizontal="left" vertical="center" wrapText="1"/>
    </xf>
    <xf numFmtId="0" fontId="32" fillId="27" borderId="1" xfId="0" applyFont="1" applyFill="1" applyBorder="1" applyAlignment="1">
      <alignment horizontal="left" vertical="center" wrapText="1"/>
    </xf>
    <xf numFmtId="0" fontId="30" fillId="0" borderId="1" xfId="0" applyFont="1" applyBorder="1"/>
    <xf numFmtId="0" fontId="32" fillId="29" borderId="12" xfId="0" applyFont="1" applyFill="1" applyBorder="1" applyAlignment="1">
      <alignment horizontal="left" vertical="center" wrapText="1"/>
    </xf>
    <xf numFmtId="0" fontId="29" fillId="2" borderId="0" xfId="0" applyFont="1" applyFill="1" applyAlignment="1">
      <alignment horizontal="right"/>
    </xf>
    <xf numFmtId="164" fontId="29" fillId="2" borderId="1" xfId="0" applyNumberFormat="1" applyFont="1" applyFill="1" applyBorder="1"/>
    <xf numFmtId="0" fontId="30" fillId="0" borderId="1" xfId="0" applyFont="1" applyBorder="1" applyAlignment="1">
      <alignment horizontal="center"/>
    </xf>
    <xf numFmtId="9" fontId="30" fillId="0" borderId="1" xfId="0" applyNumberFormat="1" applyFont="1" applyBorder="1" applyAlignment="1">
      <alignment horizontal="center"/>
    </xf>
    <xf numFmtId="0" fontId="31" fillId="42" borderId="1" xfId="0" applyFont="1" applyFill="1" applyBorder="1" applyAlignment="1">
      <alignment horizontal="left" vertical="center" wrapText="1"/>
    </xf>
    <xf numFmtId="0" fontId="30" fillId="0" borderId="0" xfId="0" applyFont="1" applyAlignment="1">
      <alignment horizontal="right"/>
    </xf>
    <xf numFmtId="9" fontId="30" fillId="0" borderId="0" xfId="0" applyNumberFormat="1" applyFont="1" applyAlignment="1">
      <alignment horizontal="center"/>
    </xf>
    <xf numFmtId="0" fontId="33" fillId="29" borderId="1" xfId="0" applyFont="1" applyFill="1" applyBorder="1" applyAlignment="1">
      <alignment horizontal="center" vertical="center" wrapText="1"/>
    </xf>
    <xf numFmtId="164" fontId="35" fillId="0" borderId="1" xfId="0" applyNumberFormat="1" applyFont="1" applyBorder="1"/>
    <xf numFmtId="164" fontId="30" fillId="0" borderId="0" xfId="0" applyNumberFormat="1" applyFont="1"/>
    <xf numFmtId="0" fontId="31" fillId="29" borderId="1" xfId="0" applyFont="1" applyFill="1" applyBorder="1" applyAlignment="1">
      <alignment horizontal="center" vertical="center" wrapText="1"/>
    </xf>
    <xf numFmtId="164" fontId="30" fillId="0" borderId="1" xfId="0" applyNumberFormat="1" applyFont="1" applyBorder="1" applyAlignment="1">
      <alignment horizontal="center" vertical="center"/>
    </xf>
    <xf numFmtId="0" fontId="31" fillId="32" borderId="1"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8" borderId="1" xfId="0" applyFont="1" applyFill="1" applyBorder="1" applyAlignment="1">
      <alignment horizontal="center" vertical="center" wrapText="1"/>
    </xf>
    <xf numFmtId="0" fontId="30" fillId="0" borderId="1" xfId="0" applyFont="1" applyBorder="1" applyAlignment="1">
      <alignment horizontal="center" vertical="center"/>
    </xf>
    <xf numFmtId="0" fontId="31" fillId="30" borderId="1" xfId="0" applyFont="1" applyFill="1" applyBorder="1" applyAlignment="1">
      <alignment horizontal="center" vertical="center" wrapText="1"/>
    </xf>
    <xf numFmtId="0" fontId="31" fillId="31" borderId="1" xfId="0" applyFont="1" applyFill="1" applyBorder="1" applyAlignment="1">
      <alignment horizontal="center" vertical="center" wrapText="1"/>
    </xf>
    <xf numFmtId="0" fontId="34" fillId="24" borderId="1" xfId="0" applyFont="1" applyFill="1" applyBorder="1" applyAlignment="1">
      <alignment horizontal="center" vertical="center" wrapText="1"/>
    </xf>
    <xf numFmtId="0" fontId="34" fillId="27" borderId="1" xfId="0" applyFont="1" applyFill="1" applyBorder="1" applyAlignment="1">
      <alignment horizontal="center" vertical="center" wrapText="1"/>
    </xf>
    <xf numFmtId="0" fontId="34" fillId="29" borderId="12" xfId="0" applyFont="1" applyFill="1" applyBorder="1" applyAlignment="1">
      <alignment horizontal="center" vertical="center" wrapText="1"/>
    </xf>
    <xf numFmtId="0" fontId="34" fillId="29" borderId="1" xfId="0" applyFont="1" applyFill="1" applyBorder="1" applyAlignment="1">
      <alignment horizontal="center" vertical="center" wrapText="1"/>
    </xf>
    <xf numFmtId="0" fontId="36" fillId="2" borderId="0" xfId="0" applyFont="1" applyFill="1" applyAlignment="1">
      <alignment horizontal="center"/>
    </xf>
    <xf numFmtId="0" fontId="37" fillId="2" borderId="0" xfId="0" applyFont="1" applyFill="1" applyAlignment="1">
      <alignment horizontal="center"/>
    </xf>
    <xf numFmtId="0" fontId="37" fillId="2" borderId="1" xfId="0" applyFont="1" applyFill="1" applyBorder="1" applyAlignment="1">
      <alignment horizontal="right"/>
    </xf>
    <xf numFmtId="0" fontId="37" fillId="2" borderId="0" xfId="0" applyFont="1" applyFill="1" applyAlignment="1">
      <alignment horizontal="center" vertical="center"/>
    </xf>
    <xf numFmtId="0" fontId="36" fillId="2" borderId="0" xfId="0" applyFont="1" applyFill="1" applyAlignment="1">
      <alignment horizontal="center" vertical="center"/>
    </xf>
    <xf numFmtId="0" fontId="38" fillId="34" borderId="21" xfId="0" applyFont="1" applyFill="1" applyBorder="1" applyAlignment="1">
      <alignment horizontal="center"/>
    </xf>
    <xf numFmtId="0" fontId="38" fillId="34" borderId="16" xfId="0" applyFont="1" applyFill="1" applyBorder="1" applyAlignment="1">
      <alignment horizontal="center"/>
    </xf>
    <xf numFmtId="0" fontId="39" fillId="0" borderId="17" xfId="0" applyFont="1" applyBorder="1" applyAlignment="1">
      <alignment horizontal="center"/>
    </xf>
    <xf numFmtId="6" fontId="39" fillId="0" borderId="17" xfId="0" applyNumberFormat="1" applyFont="1" applyBorder="1" applyAlignment="1">
      <alignment horizontal="center"/>
    </xf>
    <xf numFmtId="6" fontId="40" fillId="0" borderId="17" xfId="0" applyNumberFormat="1" applyFont="1" applyBorder="1" applyAlignment="1">
      <alignment horizontal="center"/>
    </xf>
    <xf numFmtId="0" fontId="41" fillId="34" borderId="22" xfId="0" applyFont="1" applyFill="1"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EJIA\MATERIAL%20TRABAJO\calculo%20de%20la%20competenci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ja1"/>
      <sheetName val="Hoja2"/>
      <sheetName val="Hoja3"/>
    </sheetNames>
    <sheetDataSet>
      <sheetData sheetId="0">
        <row r="7">
          <cell r="G7">
            <v>570900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6:H274"/>
  <sheetViews>
    <sheetView topLeftCell="B189" workbookViewId="0">
      <selection activeCell="G195" sqref="G195"/>
    </sheetView>
  </sheetViews>
  <sheetFormatPr baseColWidth="10" defaultRowHeight="15"/>
  <cols>
    <col min="2" max="2" width="7.28515625" customWidth="1"/>
    <col min="3" max="3" width="39.28515625" customWidth="1"/>
    <col min="4" max="4" width="36.140625" style="50" customWidth="1"/>
    <col min="5" max="5" width="40" style="50" customWidth="1"/>
    <col min="6" max="6" width="42.140625" style="50" customWidth="1"/>
    <col min="7" max="7" width="45.140625" customWidth="1"/>
    <col min="8" max="8" width="98.28515625" hidden="1" customWidth="1"/>
  </cols>
  <sheetData>
    <row r="6" spans="2:6" ht="18.75">
      <c r="B6" s="215" t="s">
        <v>1</v>
      </c>
      <c r="C6" s="215" t="s">
        <v>0</v>
      </c>
      <c r="D6" s="214" t="s">
        <v>3</v>
      </c>
      <c r="E6" s="214"/>
    </row>
    <row r="7" spans="2:6" ht="15.75">
      <c r="B7" s="215"/>
      <c r="C7" s="215"/>
      <c r="D7" s="48" t="s">
        <v>2</v>
      </c>
      <c r="E7" s="48" t="s">
        <v>4</v>
      </c>
    </row>
    <row r="8" spans="2:6" s="5" customFormat="1" ht="52.5">
      <c r="B8" s="6">
        <v>1</v>
      </c>
      <c r="C8" s="7" t="s">
        <v>17</v>
      </c>
      <c r="D8" s="49" t="str">
        <f>H26</f>
        <v>Garantizar una óptima movilidad de personas y mercancías, en todos los modos y medios de transporte, a través de una adecuada articulación, regulación y control del sector</v>
      </c>
      <c r="E8" s="49" t="str">
        <f>H34</f>
        <v xml:space="preserve">Únicamente el Estado, podrá determinar y proponer el servicio de transporte: tipos, sistemas, características, y condiciones en función de las necesidades de movilidad de las áreas a servirse. </v>
      </c>
      <c r="F8" s="116"/>
    </row>
    <row r="9" spans="2:6" s="5" customFormat="1" ht="52.5">
      <c r="B9" s="6">
        <v>2</v>
      </c>
      <c r="C9" s="7" t="s">
        <v>768</v>
      </c>
      <c r="D9" s="49" t="str">
        <f>H26</f>
        <v>Garantizar una óptima movilidad de personas y mercancías, en todos los modos y medios de transporte, a través de una adecuada articulación, regulación y control del sector</v>
      </c>
      <c r="E9" s="49" t="str">
        <f>H35</f>
        <v>Fomentar los sistemas de transporte masivo/colectivo/colectivo/colectivo a nivel urbano.</v>
      </c>
      <c r="F9" s="116"/>
    </row>
    <row r="10" spans="2:6" s="5" customFormat="1" ht="63">
      <c r="B10" s="6">
        <v>3</v>
      </c>
      <c r="C10" s="7" t="s">
        <v>18</v>
      </c>
      <c r="D10" s="49" t="str">
        <f>H27</f>
        <v>Promover la seguridad, calidad y accesibilidad en la movilidad de personas y mercancías a nivel nacional</v>
      </c>
      <c r="E10" s="49" t="str">
        <f>H36</f>
        <v>Mejorar las condiciones de Seguridad en la prestación del servicio de Transporte Público. Que las empresas de transporte, obligatoriamente mantengan procesos de Selección, Capacitación, Contratación y Seguimiento y Control de Conductores.</v>
      </c>
      <c r="F10" s="116"/>
    </row>
    <row r="11" spans="2:6" s="5" customFormat="1" ht="73.5">
      <c r="B11" s="6">
        <v>4</v>
      </c>
      <c r="C11" s="7" t="s">
        <v>6</v>
      </c>
      <c r="D11" s="49" t="str">
        <f>D15</f>
        <v>Integrar y consolidar al territorio nacional a través de la construcción, rehabilitación, mantenimiento y ampliación de la oferta de infraestructura logística y de transporte a nivel regional y nacional, facilitando la provisión de servicios y tecnología</v>
      </c>
      <c r="E11" s="49" t="str">
        <f>H38</f>
        <v>Toda vía deberá estar debidamente señalizada horizontal, vertical y semaforizada donde se lo requiera.</v>
      </c>
      <c r="F11" s="116"/>
    </row>
    <row r="12" spans="2:6" s="5" customFormat="1" ht="73.5">
      <c r="B12" s="6">
        <v>5</v>
      </c>
      <c r="C12" s="7" t="s">
        <v>19</v>
      </c>
      <c r="D12" s="49" t="str">
        <f>H30</f>
        <v>Integrar y consolidar al territorio nacional a través de la construcción, rehabilitación, mantenimiento y ampliación de la oferta de infraestructura logística y de transporte a nivel regional y nacional, facilitando la provisión de servicios y tecnología</v>
      </c>
      <c r="E12" s="49" t="str">
        <f>H39</f>
        <v>Para el transporte público de pasajeros y carga, el Estado proveerá las condiciones de desplazamiento eficientes, generando la infraestructura logística necesaria.</v>
      </c>
      <c r="F12" s="116"/>
    </row>
    <row r="13" spans="2:6" s="5" customFormat="1" ht="42">
      <c r="B13" s="6">
        <v>6</v>
      </c>
      <c r="C13" s="7" t="s">
        <v>20</v>
      </c>
      <c r="D13" s="49" t="str">
        <f>H27</f>
        <v>Promover la seguridad, calidad y accesibilidad en la movilidad de personas y mercancías a nivel nacional</v>
      </c>
      <c r="E13" s="49"/>
      <c r="F13" s="116"/>
    </row>
    <row r="14" spans="2:6" s="5" customFormat="1" ht="42">
      <c r="B14" s="6">
        <v>7</v>
      </c>
      <c r="C14" s="7" t="s">
        <v>21</v>
      </c>
      <c r="D14" s="49" t="str">
        <f>H31</f>
        <v>Asegurar que la conservación ambiental sea un elemento transversal al desarrollo sostenible de la movilidad</v>
      </c>
      <c r="E14" s="49"/>
      <c r="F14" s="116"/>
    </row>
    <row r="15" spans="2:6" s="5" customFormat="1" ht="73.5">
      <c r="B15" s="6">
        <v>8</v>
      </c>
      <c r="C15" s="7" t="s">
        <v>22</v>
      </c>
      <c r="D15" s="49" t="str">
        <f>D12</f>
        <v>Integrar y consolidar al territorio nacional a través de la construcción, rehabilitación, mantenimiento y ampliación de la oferta de infraestructura logística y de transporte a nivel regional y nacional, facilitando la provisión de servicios y tecnología</v>
      </c>
      <c r="E15" s="49" t="str">
        <f>E12</f>
        <v>Para el transporte público de pasajeros y carga, el Estado proveerá las condiciones de desplazamiento eficientes, generando la infraestructura logística necesaria.</v>
      </c>
      <c r="F15" s="116"/>
    </row>
    <row r="20" spans="3:8" ht="15.75" thickBot="1"/>
    <row r="21" spans="3:8" ht="15.75" thickBot="1">
      <c r="C21" s="8" t="s">
        <v>23</v>
      </c>
      <c r="D21" s="51" t="s">
        <v>24</v>
      </c>
      <c r="E21" s="51" t="s">
        <v>25</v>
      </c>
      <c r="F21" s="51" t="s">
        <v>26</v>
      </c>
    </row>
    <row r="22" spans="3:8" ht="15.75" thickTop="1">
      <c r="C22" s="9"/>
      <c r="D22" s="88"/>
      <c r="E22" s="216" t="s">
        <v>29</v>
      </c>
      <c r="F22" s="219" t="s">
        <v>30</v>
      </c>
    </row>
    <row r="23" spans="3:8">
      <c r="C23" s="9"/>
      <c r="D23" s="88"/>
      <c r="E23" s="217"/>
      <c r="F23" s="220"/>
    </row>
    <row r="24" spans="3:8">
      <c r="C24" s="9"/>
      <c r="D24" s="88"/>
      <c r="E24" s="217"/>
      <c r="F24" s="220"/>
    </row>
    <row r="25" spans="3:8">
      <c r="C25" s="9"/>
      <c r="D25" s="88"/>
      <c r="E25" s="217"/>
      <c r="F25" s="220"/>
    </row>
    <row r="26" spans="3:8" ht="45.75">
      <c r="C26" s="9"/>
      <c r="D26" s="88"/>
      <c r="E26" s="217"/>
      <c r="F26" s="220"/>
      <c r="H26" s="2" t="s">
        <v>5</v>
      </c>
    </row>
    <row r="27" spans="3:8" ht="30.75">
      <c r="C27" s="9"/>
      <c r="D27" s="88"/>
      <c r="E27" s="217"/>
      <c r="F27" s="220"/>
      <c r="H27" s="3" t="s">
        <v>7</v>
      </c>
    </row>
    <row r="28" spans="3:8" ht="15.75">
      <c r="C28" s="9"/>
      <c r="D28" s="88"/>
      <c r="E28" s="217"/>
      <c r="F28" s="220"/>
      <c r="H28" s="3" t="s">
        <v>8</v>
      </c>
    </row>
    <row r="29" spans="3:8" ht="46.5" thickBot="1">
      <c r="C29" s="9"/>
      <c r="D29" s="88"/>
      <c r="E29" s="218"/>
      <c r="F29" s="221"/>
      <c r="H29" s="3" t="s">
        <v>9</v>
      </c>
    </row>
    <row r="30" spans="3:8" ht="60.75">
      <c r="C30" s="9"/>
      <c r="D30" s="88"/>
      <c r="E30" s="11"/>
      <c r="F30" s="117"/>
      <c r="H30" s="3" t="s">
        <v>10</v>
      </c>
    </row>
    <row r="31" spans="3:8" ht="30.75">
      <c r="C31" s="9"/>
      <c r="D31" s="88"/>
      <c r="E31" s="11" t="s">
        <v>31</v>
      </c>
      <c r="F31" s="117" t="s">
        <v>32</v>
      </c>
      <c r="H31" s="3" t="s">
        <v>11</v>
      </c>
    </row>
    <row r="32" spans="3:8" ht="15.75" thickBot="1">
      <c r="C32" s="9"/>
      <c r="D32" s="88"/>
      <c r="E32" s="52"/>
      <c r="F32" s="118"/>
    </row>
    <row r="33" spans="3:8">
      <c r="C33" s="9"/>
      <c r="D33" s="88"/>
      <c r="E33" s="53"/>
      <c r="F33" s="119"/>
    </row>
    <row r="34" spans="3:8" ht="45.75">
      <c r="C34" s="9"/>
      <c r="D34" s="88"/>
      <c r="E34" s="53" t="s">
        <v>33</v>
      </c>
      <c r="F34" s="119" t="s">
        <v>34</v>
      </c>
      <c r="H34" s="4" t="s">
        <v>15</v>
      </c>
    </row>
    <row r="35" spans="3:8" ht="72" thickBot="1">
      <c r="C35" s="9" t="s">
        <v>27</v>
      </c>
      <c r="D35" s="89" t="s">
        <v>28</v>
      </c>
      <c r="E35" s="54"/>
      <c r="F35" s="120"/>
      <c r="H35" s="1" t="s">
        <v>769</v>
      </c>
    </row>
    <row r="36" spans="3:8" ht="15.75">
      <c r="C36" s="9"/>
      <c r="D36" s="88"/>
      <c r="E36" s="11"/>
      <c r="F36" s="117"/>
      <c r="H36" s="1" t="s">
        <v>12</v>
      </c>
    </row>
    <row r="37" spans="3:8" ht="18">
      <c r="C37" s="10"/>
      <c r="D37" s="59"/>
      <c r="E37" s="11" t="s">
        <v>35</v>
      </c>
      <c r="F37" s="117" t="s">
        <v>36</v>
      </c>
      <c r="H37" s="1" t="s">
        <v>13</v>
      </c>
    </row>
    <row r="38" spans="3:8" ht="31.5" thickBot="1">
      <c r="C38" s="10"/>
      <c r="D38" s="59"/>
      <c r="E38" s="52"/>
      <c r="F38" s="118"/>
      <c r="H38" s="4" t="s">
        <v>16</v>
      </c>
    </row>
    <row r="39" spans="3:8" ht="15.75">
      <c r="C39" s="10"/>
      <c r="D39" s="59"/>
      <c r="E39" s="55"/>
      <c r="F39" s="119"/>
      <c r="H39" s="1" t="s">
        <v>14</v>
      </c>
    </row>
    <row r="40" spans="3:8" ht="16.5">
      <c r="C40" s="10"/>
      <c r="D40" s="59"/>
      <c r="E40" s="55" t="s">
        <v>37</v>
      </c>
      <c r="F40" s="119" t="s">
        <v>38</v>
      </c>
    </row>
    <row r="41" spans="3:8" ht="15.75" thickBot="1">
      <c r="C41" s="10"/>
      <c r="D41" s="59"/>
      <c r="E41" s="56"/>
      <c r="F41" s="120"/>
    </row>
    <row r="42" spans="3:8">
      <c r="C42" s="10"/>
      <c r="D42" s="59"/>
      <c r="E42" s="11"/>
      <c r="F42" s="117"/>
    </row>
    <row r="43" spans="3:8" ht="16.5">
      <c r="C43" s="10"/>
      <c r="D43" s="59"/>
      <c r="E43" s="11" t="s">
        <v>39</v>
      </c>
      <c r="F43" s="117" t="s">
        <v>40</v>
      </c>
    </row>
    <row r="44" spans="3:8" ht="15.75" thickBot="1">
      <c r="C44" s="10"/>
      <c r="D44" s="59"/>
      <c r="E44" s="52"/>
      <c r="F44" s="118"/>
    </row>
    <row r="45" spans="3:8">
      <c r="C45" s="10"/>
      <c r="D45" s="59"/>
      <c r="E45" s="55"/>
      <c r="F45" s="119"/>
    </row>
    <row r="46" spans="3:8" ht="24.75">
      <c r="C46" s="10"/>
      <c r="D46" s="59"/>
      <c r="E46" s="55" t="s">
        <v>41</v>
      </c>
      <c r="F46" s="119" t="s">
        <v>42</v>
      </c>
    </row>
    <row r="47" spans="3:8" ht="15.75" thickBot="1">
      <c r="C47" s="10"/>
      <c r="D47" s="59"/>
      <c r="E47" s="56"/>
      <c r="F47" s="120"/>
    </row>
    <row r="48" spans="3:8">
      <c r="C48" s="10"/>
      <c r="D48" s="59"/>
      <c r="E48" s="11"/>
      <c r="F48" s="117"/>
    </row>
    <row r="49" spans="3:6" ht="24.75">
      <c r="C49" s="10"/>
      <c r="D49" s="59"/>
      <c r="E49" s="11" t="s">
        <v>43</v>
      </c>
      <c r="F49" s="117" t="s">
        <v>44</v>
      </c>
    </row>
    <row r="50" spans="3:6" ht="15.75" thickBot="1">
      <c r="C50" s="10"/>
      <c r="D50" s="60"/>
      <c r="E50" s="52"/>
      <c r="F50" s="118"/>
    </row>
    <row r="51" spans="3:6">
      <c r="C51" s="10"/>
      <c r="D51" s="90"/>
      <c r="E51" s="55"/>
      <c r="F51" s="119"/>
    </row>
    <row r="52" spans="3:6" ht="18">
      <c r="C52" s="10"/>
      <c r="D52" s="90"/>
      <c r="E52" s="55" t="s">
        <v>770</v>
      </c>
      <c r="F52" s="119"/>
    </row>
    <row r="53" spans="3:6" ht="16.5">
      <c r="C53" s="10"/>
      <c r="D53" s="91"/>
      <c r="E53" s="55"/>
      <c r="F53" s="119" t="s">
        <v>45</v>
      </c>
    </row>
    <row r="54" spans="3:6" ht="15.75" thickBot="1">
      <c r="C54" s="10"/>
      <c r="D54" s="91"/>
      <c r="E54" s="57"/>
      <c r="F54" s="120"/>
    </row>
    <row r="55" spans="3:6" ht="54">
      <c r="C55" s="10"/>
      <c r="D55" s="91" t="s">
        <v>771</v>
      </c>
      <c r="E55" s="11"/>
      <c r="F55" s="117"/>
    </row>
    <row r="56" spans="3:6" ht="16.5">
      <c r="C56" s="10"/>
      <c r="D56" s="90"/>
      <c r="E56" s="11" t="s">
        <v>46</v>
      </c>
      <c r="F56" s="117" t="s">
        <v>47</v>
      </c>
    </row>
    <row r="57" spans="3:6" ht="15.75" thickBot="1">
      <c r="C57" s="10"/>
      <c r="D57" s="58"/>
      <c r="E57" s="52"/>
      <c r="F57" s="118"/>
    </row>
    <row r="58" spans="3:6">
      <c r="C58" s="10"/>
      <c r="D58" s="58"/>
      <c r="E58" s="55"/>
      <c r="F58" s="119"/>
    </row>
    <row r="59" spans="3:6" ht="18">
      <c r="C59" s="10"/>
      <c r="D59" s="58"/>
      <c r="E59" s="55" t="s">
        <v>48</v>
      </c>
      <c r="F59" s="119" t="s">
        <v>49</v>
      </c>
    </row>
    <row r="60" spans="3:6" ht="15.75" thickBot="1">
      <c r="C60" s="10"/>
      <c r="D60" s="57"/>
      <c r="E60" s="56"/>
      <c r="F60" s="120"/>
    </row>
    <row r="61" spans="3:6">
      <c r="C61" s="10"/>
      <c r="D61" s="88"/>
      <c r="E61" s="11"/>
      <c r="F61" s="117"/>
    </row>
    <row r="62" spans="3:6" ht="40.5">
      <c r="C62" s="10"/>
      <c r="D62" s="89" t="s">
        <v>50</v>
      </c>
      <c r="E62" s="11"/>
      <c r="F62" s="117" t="s">
        <v>52</v>
      </c>
    </row>
    <row r="63" spans="3:6">
      <c r="C63" s="10"/>
      <c r="D63" s="88"/>
      <c r="E63" s="11" t="s">
        <v>51</v>
      </c>
      <c r="F63" s="117"/>
    </row>
    <row r="64" spans="3:6" ht="15.75" thickBot="1">
      <c r="C64" s="10"/>
      <c r="D64" s="60"/>
      <c r="E64" s="52"/>
      <c r="F64" s="60"/>
    </row>
    <row r="65" spans="3:6">
      <c r="C65" s="10"/>
      <c r="D65" s="90"/>
      <c r="E65" s="55"/>
      <c r="F65" s="119"/>
    </row>
    <row r="66" spans="3:6" ht="16.5">
      <c r="C66" s="10"/>
      <c r="D66" s="90"/>
      <c r="E66" s="55" t="s">
        <v>54</v>
      </c>
      <c r="F66" s="119" t="s">
        <v>55</v>
      </c>
    </row>
    <row r="67" spans="3:6">
      <c r="C67" s="10"/>
      <c r="D67" s="90"/>
      <c r="E67" s="55"/>
      <c r="F67" s="119"/>
    </row>
    <row r="68" spans="3:6">
      <c r="C68" s="10"/>
      <c r="D68" s="90"/>
      <c r="E68" s="58"/>
      <c r="F68" s="58"/>
    </row>
    <row r="69" spans="3:6">
      <c r="C69" s="10"/>
      <c r="D69" s="90"/>
      <c r="E69" s="58"/>
      <c r="F69" s="58"/>
    </row>
    <row r="70" spans="3:6">
      <c r="C70" s="10"/>
      <c r="D70" s="90"/>
      <c r="E70" s="58"/>
      <c r="F70" s="58"/>
    </row>
    <row r="71" spans="3:6">
      <c r="C71" s="10"/>
      <c r="D71" s="90"/>
      <c r="E71" s="58"/>
      <c r="F71" s="58"/>
    </row>
    <row r="72" spans="3:6">
      <c r="C72" s="10"/>
      <c r="D72" s="90"/>
      <c r="E72" s="58"/>
      <c r="F72" s="58"/>
    </row>
    <row r="73" spans="3:6" ht="15.75" thickBot="1">
      <c r="C73" s="10"/>
      <c r="D73" s="90"/>
      <c r="E73" s="57"/>
      <c r="F73" s="57"/>
    </row>
    <row r="74" spans="3:6">
      <c r="C74" s="10"/>
      <c r="D74" s="90"/>
      <c r="E74" s="11"/>
      <c r="F74" s="117"/>
    </row>
    <row r="75" spans="3:6" ht="16.5">
      <c r="C75" s="10"/>
      <c r="D75" s="90"/>
      <c r="E75" s="11" t="s">
        <v>56</v>
      </c>
      <c r="F75" s="117" t="s">
        <v>57</v>
      </c>
    </row>
    <row r="76" spans="3:6" ht="15.75" thickBot="1">
      <c r="C76" s="10"/>
      <c r="D76" s="90"/>
      <c r="E76" s="52"/>
      <c r="F76" s="118"/>
    </row>
    <row r="77" spans="3:6">
      <c r="C77" s="10"/>
      <c r="D77" s="90"/>
      <c r="E77" s="55"/>
      <c r="F77" s="119"/>
    </row>
    <row r="78" spans="3:6" ht="27">
      <c r="C78" s="10"/>
      <c r="D78" s="91" t="s">
        <v>53</v>
      </c>
      <c r="E78" s="55"/>
      <c r="F78" s="119" t="s">
        <v>59</v>
      </c>
    </row>
    <row r="79" spans="3:6">
      <c r="C79" s="10"/>
      <c r="D79" s="90"/>
      <c r="E79" s="55" t="s">
        <v>58</v>
      </c>
      <c r="F79" s="119"/>
    </row>
    <row r="80" spans="3:6" ht="15.75" thickBot="1">
      <c r="C80" s="10"/>
      <c r="D80" s="58"/>
      <c r="E80" s="56"/>
      <c r="F80" s="57"/>
    </row>
    <row r="81" spans="3:6">
      <c r="C81" s="10"/>
      <c r="D81" s="58"/>
      <c r="E81" s="11"/>
      <c r="F81" s="117"/>
    </row>
    <row r="82" spans="3:6" ht="24.75">
      <c r="C82" s="10"/>
      <c r="D82" s="58"/>
      <c r="E82" s="11"/>
      <c r="F82" s="117" t="s">
        <v>61</v>
      </c>
    </row>
    <row r="83" spans="3:6">
      <c r="C83" s="10"/>
      <c r="D83" s="58"/>
      <c r="E83" s="11" t="s">
        <v>60</v>
      </c>
      <c r="F83" s="117"/>
    </row>
    <row r="84" spans="3:6" ht="15.75" thickBot="1">
      <c r="C84" s="10"/>
      <c r="D84" s="58"/>
      <c r="E84" s="52"/>
      <c r="F84" s="60"/>
    </row>
    <row r="85" spans="3:6">
      <c r="C85" s="10"/>
      <c r="D85" s="58"/>
      <c r="E85" s="55"/>
      <c r="F85" s="119"/>
    </row>
    <row r="86" spans="3:6" ht="16.5">
      <c r="C86" s="10"/>
      <c r="D86" s="58"/>
      <c r="E86" s="55" t="s">
        <v>62</v>
      </c>
      <c r="F86" s="119" t="s">
        <v>63</v>
      </c>
    </row>
    <row r="87" spans="3:6" ht="15.75" thickBot="1">
      <c r="C87" s="10"/>
      <c r="D87" s="58"/>
      <c r="E87" s="56"/>
      <c r="F87" s="120"/>
    </row>
    <row r="88" spans="3:6">
      <c r="C88" s="10"/>
      <c r="D88" s="58"/>
      <c r="E88" s="11"/>
      <c r="F88" s="117"/>
    </row>
    <row r="89" spans="3:6">
      <c r="C89" s="10"/>
      <c r="D89" s="58"/>
      <c r="E89" s="11" t="s">
        <v>64</v>
      </c>
      <c r="F89" s="117" t="s">
        <v>65</v>
      </c>
    </row>
    <row r="90" spans="3:6" ht="15.75" thickBot="1">
      <c r="C90" s="10"/>
      <c r="D90" s="58"/>
      <c r="E90" s="52"/>
      <c r="F90" s="60"/>
    </row>
    <row r="91" spans="3:6">
      <c r="C91" s="10"/>
      <c r="D91" s="58"/>
      <c r="E91" s="55"/>
      <c r="F91" s="119"/>
    </row>
    <row r="92" spans="3:6" ht="16.5">
      <c r="C92" s="10"/>
      <c r="D92" s="58"/>
      <c r="E92" s="55" t="s">
        <v>66</v>
      </c>
      <c r="F92" s="119" t="s">
        <v>67</v>
      </c>
    </row>
    <row r="93" spans="3:6" ht="15.75" thickBot="1">
      <c r="C93" s="10"/>
      <c r="D93" s="57"/>
      <c r="E93" s="56"/>
      <c r="F93" s="120"/>
    </row>
    <row r="94" spans="3:6">
      <c r="C94" s="10"/>
      <c r="D94" s="88"/>
      <c r="E94" s="11"/>
      <c r="F94" s="117"/>
    </row>
    <row r="95" spans="3:6" ht="16.5">
      <c r="C95" s="10"/>
      <c r="D95" s="88"/>
      <c r="E95" s="11" t="s">
        <v>69</v>
      </c>
      <c r="F95" s="117" t="s">
        <v>70</v>
      </c>
    </row>
    <row r="96" spans="3:6">
      <c r="C96" s="10"/>
      <c r="D96" s="88"/>
      <c r="E96" s="11"/>
      <c r="F96" s="117"/>
    </row>
    <row r="97" spans="3:6">
      <c r="C97" s="10"/>
      <c r="D97" s="88"/>
      <c r="E97" s="59"/>
      <c r="F97" s="59"/>
    </row>
    <row r="98" spans="3:6">
      <c r="C98" s="10"/>
      <c r="D98" s="88"/>
      <c r="E98" s="59"/>
      <c r="F98" s="59"/>
    </row>
    <row r="99" spans="3:6" ht="15.75" thickBot="1">
      <c r="C99" s="10"/>
      <c r="D99" s="88"/>
      <c r="E99" s="60"/>
      <c r="F99" s="60"/>
    </row>
    <row r="100" spans="3:6">
      <c r="C100" s="10"/>
      <c r="D100" s="88"/>
      <c r="E100" s="55"/>
      <c r="F100" s="119"/>
    </row>
    <row r="101" spans="3:6" ht="27">
      <c r="C101" s="10"/>
      <c r="D101" s="89" t="s">
        <v>68</v>
      </c>
      <c r="E101" s="55" t="s">
        <v>71</v>
      </c>
      <c r="F101" s="119" t="s">
        <v>72</v>
      </c>
    </row>
    <row r="102" spans="3:6" ht="15.75" thickBot="1">
      <c r="C102" s="10"/>
      <c r="D102" s="88"/>
      <c r="E102" s="56"/>
      <c r="F102" s="120"/>
    </row>
    <row r="103" spans="3:6">
      <c r="C103" s="10"/>
      <c r="D103" s="59"/>
      <c r="E103" s="11"/>
      <c r="F103" s="117"/>
    </row>
    <row r="104" spans="3:6" ht="24.75">
      <c r="C104" s="10"/>
      <c r="D104" s="59"/>
      <c r="E104" s="11" t="s">
        <v>73</v>
      </c>
      <c r="F104" s="117" t="s">
        <v>74</v>
      </c>
    </row>
    <row r="105" spans="3:6" ht="15.75" thickBot="1">
      <c r="C105" s="10"/>
      <c r="D105" s="59"/>
      <c r="E105" s="52"/>
      <c r="F105" s="118"/>
    </row>
    <row r="106" spans="3:6">
      <c r="C106" s="10"/>
      <c r="D106" s="59"/>
      <c r="E106" s="55"/>
      <c r="F106" s="119"/>
    </row>
    <row r="107" spans="3:6" ht="49.5">
      <c r="C107" s="10"/>
      <c r="D107" s="59"/>
      <c r="E107" s="55" t="s">
        <v>75</v>
      </c>
      <c r="F107" s="119" t="s">
        <v>76</v>
      </c>
    </row>
    <row r="108" spans="3:6" ht="15.75" thickBot="1">
      <c r="C108" s="10"/>
      <c r="D108" s="60"/>
      <c r="E108" s="56"/>
      <c r="F108" s="120"/>
    </row>
    <row r="109" spans="3:6">
      <c r="C109" s="10"/>
      <c r="D109" s="92"/>
      <c r="E109" s="11"/>
      <c r="F109" s="117"/>
    </row>
    <row r="110" spans="3:6" ht="49.5">
      <c r="C110" s="10"/>
      <c r="D110" s="92"/>
      <c r="E110" s="11"/>
      <c r="F110" s="117" t="s">
        <v>79</v>
      </c>
    </row>
    <row r="111" spans="3:6">
      <c r="C111" s="10"/>
      <c r="D111" s="92"/>
      <c r="E111" s="11"/>
      <c r="F111" s="117"/>
    </row>
    <row r="112" spans="3:6">
      <c r="C112" s="10"/>
      <c r="D112" s="93" t="s">
        <v>77</v>
      </c>
      <c r="E112" s="11" t="s">
        <v>78</v>
      </c>
      <c r="F112" s="59"/>
    </row>
    <row r="113" spans="3:6" ht="15.75" thickBot="1">
      <c r="C113" s="10"/>
      <c r="D113" s="94"/>
      <c r="E113" s="52"/>
      <c r="F113" s="60"/>
    </row>
    <row r="114" spans="3:6">
      <c r="C114" s="12"/>
      <c r="D114" s="95"/>
      <c r="E114" s="61"/>
      <c r="F114" s="121"/>
    </row>
    <row r="115" spans="3:6" ht="33">
      <c r="C115" s="13"/>
      <c r="D115" s="96"/>
      <c r="E115" s="61"/>
      <c r="F115" s="121" t="s">
        <v>83</v>
      </c>
    </row>
    <row r="116" spans="3:6">
      <c r="C116" s="13"/>
      <c r="D116" s="96"/>
      <c r="E116" s="61" t="s">
        <v>82</v>
      </c>
      <c r="F116" s="121"/>
    </row>
    <row r="117" spans="3:6" ht="95.25" thickBot="1">
      <c r="C117" s="13"/>
      <c r="D117" s="96" t="s">
        <v>81</v>
      </c>
      <c r="E117" s="62"/>
      <c r="F117" s="122"/>
    </row>
    <row r="118" spans="3:6">
      <c r="C118" s="13"/>
      <c r="D118" s="95"/>
      <c r="E118" s="63"/>
      <c r="F118" s="123"/>
    </row>
    <row r="119" spans="3:6" ht="57">
      <c r="C119" s="13" t="s">
        <v>80</v>
      </c>
      <c r="D119" s="97"/>
      <c r="E119" s="63" t="s">
        <v>84</v>
      </c>
      <c r="F119" s="123" t="s">
        <v>85</v>
      </c>
    </row>
    <row r="120" spans="3:6" ht="15.75" thickBot="1">
      <c r="C120" s="14"/>
      <c r="D120" s="97"/>
      <c r="E120" s="64"/>
      <c r="F120" s="124"/>
    </row>
    <row r="121" spans="3:6">
      <c r="C121" s="15"/>
      <c r="D121" s="97"/>
      <c r="E121" s="61"/>
      <c r="F121" s="121"/>
    </row>
    <row r="122" spans="3:6" ht="24.75">
      <c r="C122" s="15"/>
      <c r="D122" s="97"/>
      <c r="E122" s="61" t="s">
        <v>86</v>
      </c>
      <c r="F122" s="121" t="s">
        <v>87</v>
      </c>
    </row>
    <row r="123" spans="3:6" ht="15.75" thickBot="1">
      <c r="C123" s="15"/>
      <c r="D123" s="65"/>
      <c r="E123" s="62"/>
      <c r="F123" s="125"/>
    </row>
    <row r="124" spans="3:6">
      <c r="C124" s="15"/>
      <c r="D124" s="98"/>
      <c r="E124" s="63"/>
      <c r="F124" s="123"/>
    </row>
    <row r="125" spans="3:6" ht="27">
      <c r="C125" s="15"/>
      <c r="D125" s="99"/>
      <c r="E125" s="63" t="s">
        <v>89</v>
      </c>
      <c r="F125" s="123"/>
    </row>
    <row r="126" spans="3:6" ht="40.5">
      <c r="C126" s="15"/>
      <c r="D126" s="99" t="s">
        <v>88</v>
      </c>
      <c r="E126" s="63"/>
      <c r="F126" s="123" t="s">
        <v>90</v>
      </c>
    </row>
    <row r="127" spans="3:6" ht="15.75" thickBot="1">
      <c r="C127" s="15"/>
      <c r="D127" s="100"/>
      <c r="E127" s="65"/>
      <c r="F127" s="124"/>
    </row>
    <row r="128" spans="3:6">
      <c r="C128" s="16"/>
      <c r="D128" s="101"/>
      <c r="E128" s="66"/>
      <c r="F128" s="126"/>
    </row>
    <row r="129" spans="3:6" ht="42.75">
      <c r="C129" s="17" t="s">
        <v>91</v>
      </c>
      <c r="D129" s="102"/>
      <c r="E129" s="66"/>
      <c r="F129" s="126"/>
    </row>
    <row r="130" spans="3:6" ht="54">
      <c r="C130" s="18"/>
      <c r="D130" s="102" t="s">
        <v>92</v>
      </c>
      <c r="E130" s="66"/>
      <c r="F130" s="126" t="s">
        <v>94</v>
      </c>
    </row>
    <row r="131" spans="3:6">
      <c r="C131" s="19"/>
      <c r="D131" s="103"/>
      <c r="E131" s="66" t="s">
        <v>93</v>
      </c>
      <c r="F131" s="126"/>
    </row>
    <row r="132" spans="3:6" ht="15.75" thickBot="1">
      <c r="C132" s="19"/>
      <c r="D132" s="104"/>
      <c r="E132" s="67"/>
      <c r="F132" s="127"/>
    </row>
    <row r="133" spans="3:6">
      <c r="C133" s="20"/>
      <c r="D133" s="105"/>
      <c r="E133" s="68"/>
      <c r="F133" s="128"/>
    </row>
    <row r="134" spans="3:6" ht="85.5">
      <c r="C134" s="21" t="s">
        <v>95</v>
      </c>
      <c r="D134" s="105"/>
      <c r="E134" s="68"/>
      <c r="F134" s="128"/>
    </row>
    <row r="135" spans="3:6">
      <c r="C135" s="22"/>
      <c r="D135" s="105"/>
      <c r="E135" s="68"/>
      <c r="F135" s="128"/>
    </row>
    <row r="136" spans="3:6">
      <c r="C136" s="23"/>
      <c r="D136" s="105"/>
      <c r="E136" s="68"/>
      <c r="F136" s="128"/>
    </row>
    <row r="137" spans="3:6">
      <c r="C137" s="23"/>
      <c r="D137" s="105"/>
      <c r="E137" s="68"/>
      <c r="F137" s="128"/>
    </row>
    <row r="138" spans="3:6">
      <c r="C138" s="23"/>
      <c r="D138" s="105"/>
      <c r="E138" s="68"/>
      <c r="F138" s="128"/>
    </row>
    <row r="139" spans="3:6" ht="40.5">
      <c r="C139" s="23"/>
      <c r="D139" s="106" t="s">
        <v>96</v>
      </c>
      <c r="E139" s="68"/>
      <c r="F139" s="128"/>
    </row>
    <row r="140" spans="3:6" ht="16.5">
      <c r="C140" s="23"/>
      <c r="D140" s="106"/>
      <c r="E140" s="68" t="s">
        <v>97</v>
      </c>
      <c r="F140" s="128" t="s">
        <v>98</v>
      </c>
    </row>
    <row r="141" spans="3:6">
      <c r="C141" s="23"/>
      <c r="D141" s="106"/>
      <c r="E141" s="69"/>
      <c r="F141" s="69"/>
    </row>
    <row r="142" spans="3:6">
      <c r="C142" s="23"/>
      <c r="D142" s="106"/>
      <c r="E142" s="69"/>
      <c r="F142" s="69"/>
    </row>
    <row r="143" spans="3:6" ht="15.75" thickBot="1">
      <c r="C143" s="23"/>
      <c r="D143" s="107"/>
      <c r="E143" s="70"/>
      <c r="F143" s="70"/>
    </row>
    <row r="144" spans="3:6">
      <c r="C144" s="24"/>
      <c r="D144" s="108"/>
      <c r="E144" s="71"/>
      <c r="F144" s="129"/>
    </row>
    <row r="145" spans="3:6" ht="16.5">
      <c r="C145" s="25"/>
      <c r="D145" s="108"/>
      <c r="E145" s="71"/>
      <c r="F145" s="129" t="s">
        <v>102</v>
      </c>
    </row>
    <row r="146" spans="3:6" ht="99.75">
      <c r="C146" s="25" t="s">
        <v>99</v>
      </c>
      <c r="D146" s="108"/>
      <c r="E146" s="71" t="s">
        <v>101</v>
      </c>
      <c r="F146" s="129"/>
    </row>
    <row r="147" spans="3:6">
      <c r="C147" s="26"/>
      <c r="D147" s="108"/>
      <c r="E147" s="71"/>
      <c r="F147" s="72"/>
    </row>
    <row r="148" spans="3:6">
      <c r="C148" s="27"/>
      <c r="D148" s="108"/>
      <c r="E148" s="72"/>
      <c r="F148" s="72"/>
    </row>
    <row r="149" spans="3:6" ht="15.75" thickBot="1">
      <c r="C149" s="27"/>
      <c r="D149" s="108"/>
      <c r="E149" s="73"/>
      <c r="F149" s="73"/>
    </row>
    <row r="150" spans="3:6">
      <c r="C150" s="27"/>
      <c r="D150" s="108"/>
      <c r="E150" s="74"/>
      <c r="F150" s="130"/>
    </row>
    <row r="151" spans="3:6">
      <c r="C151" s="27"/>
      <c r="D151" s="108"/>
      <c r="E151" s="74" t="s">
        <v>103</v>
      </c>
      <c r="F151" s="130" t="s">
        <v>104</v>
      </c>
    </row>
    <row r="152" spans="3:6" ht="15.75" thickBot="1">
      <c r="C152" s="27"/>
      <c r="D152" s="108"/>
      <c r="E152" s="75"/>
      <c r="F152" s="131"/>
    </row>
    <row r="153" spans="3:6" ht="67.5">
      <c r="C153" s="27"/>
      <c r="D153" s="109" t="s">
        <v>100</v>
      </c>
      <c r="E153" s="71"/>
      <c r="F153" s="129"/>
    </row>
    <row r="154" spans="3:6" ht="16.5">
      <c r="C154" s="27"/>
      <c r="D154" s="108"/>
      <c r="E154" s="71" t="s">
        <v>105</v>
      </c>
      <c r="F154" s="129" t="s">
        <v>106</v>
      </c>
    </row>
    <row r="155" spans="3:6" ht="15.75" thickBot="1">
      <c r="C155" s="27"/>
      <c r="D155" s="110"/>
      <c r="E155" s="76"/>
      <c r="F155" s="73"/>
    </row>
    <row r="156" spans="3:6">
      <c r="C156" s="27"/>
      <c r="D156" s="110"/>
      <c r="E156" s="74"/>
      <c r="F156" s="130"/>
    </row>
    <row r="157" spans="3:6" ht="24.75">
      <c r="C157" s="27"/>
      <c r="D157" s="110"/>
      <c r="E157" s="74" t="s">
        <v>107</v>
      </c>
      <c r="F157" s="130" t="s">
        <v>108</v>
      </c>
    </row>
    <row r="158" spans="3:6">
      <c r="C158" s="27"/>
      <c r="D158" s="110"/>
      <c r="E158" s="74"/>
      <c r="F158" s="130"/>
    </row>
    <row r="159" spans="3:6" ht="15.75" thickBot="1">
      <c r="C159" s="27"/>
      <c r="D159" s="110"/>
      <c r="E159" s="77"/>
      <c r="F159" s="131"/>
    </row>
    <row r="160" spans="3:6">
      <c r="C160" s="27"/>
      <c r="D160" s="110"/>
      <c r="E160" s="71"/>
      <c r="F160" s="129"/>
    </row>
    <row r="161" spans="3:6">
      <c r="C161" s="27"/>
      <c r="D161" s="110"/>
      <c r="E161" s="71"/>
      <c r="F161" s="129"/>
    </row>
    <row r="162" spans="3:6" ht="33">
      <c r="C162" s="27"/>
      <c r="D162" s="110"/>
      <c r="E162" s="71" t="s">
        <v>109</v>
      </c>
      <c r="F162" s="129" t="s">
        <v>110</v>
      </c>
    </row>
    <row r="163" spans="3:6">
      <c r="C163" s="27"/>
      <c r="D163" s="110"/>
      <c r="E163" s="71"/>
      <c r="F163" s="129"/>
    </row>
    <row r="164" spans="3:6" ht="15.75" thickBot="1">
      <c r="C164" s="27"/>
      <c r="D164" s="110"/>
      <c r="E164" s="76"/>
      <c r="F164" s="132"/>
    </row>
    <row r="165" spans="3:6">
      <c r="C165" s="27"/>
      <c r="D165" s="110"/>
      <c r="E165" s="74"/>
      <c r="F165" s="130"/>
    </row>
    <row r="166" spans="3:6">
      <c r="C166" s="27"/>
      <c r="D166" s="110"/>
      <c r="E166" s="74" t="s">
        <v>111</v>
      </c>
      <c r="F166" s="130"/>
    </row>
    <row r="167" spans="3:6" ht="16.5">
      <c r="C167" s="27"/>
      <c r="D167" s="110"/>
      <c r="E167" s="74"/>
      <c r="F167" s="130" t="s">
        <v>112</v>
      </c>
    </row>
    <row r="168" spans="3:6">
      <c r="C168" s="27"/>
      <c r="D168" s="110"/>
      <c r="E168" s="78"/>
      <c r="F168" s="130"/>
    </row>
    <row r="169" spans="3:6">
      <c r="C169" s="27"/>
      <c r="D169" s="110"/>
      <c r="E169" s="78"/>
      <c r="F169" s="130"/>
    </row>
    <row r="170" spans="3:6" ht="15.75" thickBot="1">
      <c r="C170" s="27"/>
      <c r="D170" s="111"/>
      <c r="E170" s="77"/>
      <c r="F170" s="131"/>
    </row>
    <row r="171" spans="3:6">
      <c r="C171" s="27"/>
      <c r="D171" s="108"/>
      <c r="E171" s="71"/>
      <c r="F171" s="129"/>
    </row>
    <row r="172" spans="3:6" ht="24.75">
      <c r="C172" s="27"/>
      <c r="D172" s="108"/>
      <c r="E172" s="71" t="s">
        <v>114</v>
      </c>
      <c r="F172" s="129" t="s">
        <v>115</v>
      </c>
    </row>
    <row r="173" spans="3:6">
      <c r="C173" s="27"/>
      <c r="D173" s="108"/>
      <c r="E173" s="71"/>
      <c r="F173" s="72"/>
    </row>
    <row r="174" spans="3:6">
      <c r="C174" s="27"/>
      <c r="D174" s="108"/>
      <c r="E174" s="72"/>
      <c r="F174" s="72"/>
    </row>
    <row r="175" spans="3:6" ht="15.75" thickBot="1">
      <c r="C175" s="27"/>
      <c r="D175" s="108"/>
      <c r="E175" s="73"/>
      <c r="F175" s="73"/>
    </row>
    <row r="176" spans="3:6" ht="94.5">
      <c r="C176" s="27"/>
      <c r="D176" s="109" t="s">
        <v>113</v>
      </c>
      <c r="E176" s="74"/>
      <c r="F176" s="130"/>
    </row>
    <row r="177" spans="3:6" ht="33">
      <c r="C177" s="27"/>
      <c r="D177" s="108"/>
      <c r="E177" s="74"/>
      <c r="F177" s="130" t="s">
        <v>117</v>
      </c>
    </row>
    <row r="178" spans="3:6" ht="15.75" thickBot="1">
      <c r="C178" s="27"/>
      <c r="D178" s="110"/>
      <c r="E178" s="75" t="s">
        <v>116</v>
      </c>
      <c r="F178" s="131"/>
    </row>
    <row r="179" spans="3:6">
      <c r="C179" s="27"/>
      <c r="D179" s="110"/>
      <c r="E179" s="71"/>
      <c r="F179" s="129"/>
    </row>
    <row r="180" spans="3:6" ht="25.5" thickBot="1">
      <c r="C180" s="27"/>
      <c r="D180" s="111"/>
      <c r="E180" s="76" t="s">
        <v>118</v>
      </c>
      <c r="F180" s="132" t="s">
        <v>119</v>
      </c>
    </row>
    <row r="181" spans="3:6">
      <c r="C181" s="28"/>
      <c r="D181" s="112"/>
      <c r="E181" s="79"/>
      <c r="F181" s="133"/>
    </row>
    <row r="182" spans="3:6" ht="57">
      <c r="C182" s="29" t="s">
        <v>120</v>
      </c>
      <c r="D182" s="112"/>
      <c r="E182" s="79" t="s">
        <v>122</v>
      </c>
      <c r="F182" s="133"/>
    </row>
    <row r="183" spans="3:6" ht="54">
      <c r="C183" s="30"/>
      <c r="D183" s="112" t="s">
        <v>121</v>
      </c>
      <c r="E183" s="79"/>
      <c r="F183" s="133" t="s">
        <v>123</v>
      </c>
    </row>
    <row r="184" spans="3:6" ht="15.75" thickBot="1">
      <c r="C184" s="30"/>
      <c r="D184" s="113"/>
      <c r="E184" s="80"/>
      <c r="F184" s="134"/>
    </row>
    <row r="185" spans="3:6">
      <c r="C185" s="30"/>
      <c r="D185" s="114"/>
      <c r="E185" s="81"/>
      <c r="F185" s="135"/>
    </row>
    <row r="186" spans="3:6" ht="49.5">
      <c r="C186" s="30"/>
      <c r="D186" s="114"/>
      <c r="E186" s="81" t="s">
        <v>124</v>
      </c>
      <c r="F186" s="135" t="s">
        <v>125</v>
      </c>
    </row>
    <row r="187" spans="3:6" ht="15.75" thickBot="1">
      <c r="C187" s="30"/>
      <c r="D187" s="114"/>
      <c r="E187" s="82"/>
      <c r="F187" s="136"/>
    </row>
    <row r="188" spans="3:6" ht="33.75" thickBot="1">
      <c r="C188" s="30"/>
      <c r="D188" s="114"/>
      <c r="E188" s="83" t="s">
        <v>126</v>
      </c>
      <c r="F188" s="134" t="s">
        <v>764</v>
      </c>
    </row>
    <row r="189" spans="3:6">
      <c r="C189" s="30"/>
      <c r="D189" s="114"/>
      <c r="E189" s="81"/>
      <c r="F189" s="135"/>
    </row>
    <row r="190" spans="3:6" ht="16.5">
      <c r="C190" s="30"/>
      <c r="D190" s="114"/>
      <c r="E190" s="81" t="s">
        <v>127</v>
      </c>
      <c r="F190" s="135" t="s">
        <v>128</v>
      </c>
    </row>
    <row r="191" spans="3:6" ht="15.75" thickBot="1">
      <c r="C191" s="30"/>
      <c r="D191" s="114"/>
      <c r="E191" s="84"/>
      <c r="F191" s="136"/>
    </row>
    <row r="192" spans="3:6">
      <c r="C192" s="30"/>
      <c r="D192" s="114"/>
      <c r="E192" s="79"/>
      <c r="F192" s="133"/>
    </row>
    <row r="193" spans="2:8" ht="18">
      <c r="C193" s="30"/>
      <c r="D193" s="114"/>
      <c r="E193" s="79" t="s">
        <v>129</v>
      </c>
      <c r="F193" s="133" t="s">
        <v>130</v>
      </c>
    </row>
    <row r="194" spans="2:8" ht="15.75" thickBot="1">
      <c r="C194" s="31"/>
      <c r="D194" s="115"/>
      <c r="E194" s="83"/>
      <c r="F194" s="134"/>
    </row>
    <row r="201" spans="2:8">
      <c r="B201" s="179" t="s">
        <v>1</v>
      </c>
      <c r="C201" s="179" t="s">
        <v>0</v>
      </c>
      <c r="D201" s="182" t="s">
        <v>131</v>
      </c>
      <c r="E201" s="182" t="s">
        <v>132</v>
      </c>
      <c r="F201" s="182" t="s">
        <v>133</v>
      </c>
      <c r="G201" s="179" t="s">
        <v>138</v>
      </c>
    </row>
    <row r="202" spans="2:8">
      <c r="B202" s="179"/>
      <c r="C202" s="179"/>
      <c r="D202" s="183"/>
      <c r="E202" s="183"/>
      <c r="F202" s="183"/>
      <c r="G202" s="179"/>
    </row>
    <row r="203" spans="2:8" ht="31.5" customHeight="1">
      <c r="B203" s="191">
        <v>1</v>
      </c>
      <c r="C203" s="188" t="s">
        <v>17</v>
      </c>
      <c r="D203" s="233" t="s">
        <v>645</v>
      </c>
      <c r="E203" s="236" t="s">
        <v>644</v>
      </c>
      <c r="F203" s="87" t="s">
        <v>542</v>
      </c>
      <c r="G203" s="36" t="s">
        <v>150</v>
      </c>
      <c r="H203" t="s">
        <v>134</v>
      </c>
    </row>
    <row r="204" spans="2:8" ht="42">
      <c r="B204" s="192"/>
      <c r="C204" s="189"/>
      <c r="D204" s="234"/>
      <c r="E204" s="237"/>
      <c r="F204" s="163" t="s">
        <v>637</v>
      </c>
      <c r="G204" s="164" t="s">
        <v>624</v>
      </c>
    </row>
    <row r="205" spans="2:8" ht="42">
      <c r="B205" s="192"/>
      <c r="C205" s="189"/>
      <c r="D205" s="234"/>
      <c r="E205" s="237"/>
      <c r="F205" s="163" t="s">
        <v>765</v>
      </c>
      <c r="G205" s="164" t="s">
        <v>625</v>
      </c>
    </row>
    <row r="206" spans="2:8" ht="21">
      <c r="B206" s="192"/>
      <c r="C206" s="189"/>
      <c r="D206" s="234"/>
      <c r="E206" s="237"/>
      <c r="F206" s="163" t="s">
        <v>748</v>
      </c>
      <c r="G206" s="164" t="s">
        <v>623</v>
      </c>
    </row>
    <row r="207" spans="2:8" ht="21">
      <c r="B207" s="193"/>
      <c r="C207" s="190"/>
      <c r="D207" s="235"/>
      <c r="E207" s="238"/>
      <c r="F207" s="163" t="s">
        <v>639</v>
      </c>
      <c r="G207" s="164" t="s">
        <v>632</v>
      </c>
    </row>
    <row r="208" spans="2:8" ht="52.5">
      <c r="B208" s="194">
        <v>2</v>
      </c>
      <c r="C208" s="197" t="s">
        <v>758</v>
      </c>
      <c r="D208" s="200" t="s">
        <v>766</v>
      </c>
      <c r="E208" s="239" t="s">
        <v>760</v>
      </c>
      <c r="F208" s="159" t="s">
        <v>640</v>
      </c>
      <c r="G208" s="160" t="s">
        <v>628</v>
      </c>
    </row>
    <row r="209" spans="2:8" ht="31.5">
      <c r="B209" s="195"/>
      <c r="C209" s="198"/>
      <c r="D209" s="201"/>
      <c r="E209" s="240"/>
      <c r="F209" s="159" t="s">
        <v>757</v>
      </c>
      <c r="G209" s="160" t="s">
        <v>627</v>
      </c>
      <c r="H209" t="s">
        <v>339</v>
      </c>
    </row>
    <row r="210" spans="2:8" ht="94.5">
      <c r="B210" s="195"/>
      <c r="C210" s="198"/>
      <c r="D210" s="201"/>
      <c r="E210" s="240"/>
      <c r="F210" s="162" t="s">
        <v>642</v>
      </c>
      <c r="G210" s="161" t="s">
        <v>635</v>
      </c>
    </row>
    <row r="211" spans="2:8" ht="31.5">
      <c r="B211" s="196"/>
      <c r="C211" s="199"/>
      <c r="D211" s="202"/>
      <c r="E211" s="241"/>
      <c r="F211" s="156" t="str">
        <f>H213</f>
        <v>N. Estacionamiento Regulado</v>
      </c>
      <c r="G211" s="40" t="s">
        <v>149</v>
      </c>
    </row>
    <row r="212" spans="2:8" ht="21" customHeight="1">
      <c r="B212" s="181">
        <v>3</v>
      </c>
      <c r="C212" s="180" t="s">
        <v>18</v>
      </c>
      <c r="D212" s="187" t="s">
        <v>308</v>
      </c>
      <c r="E212" s="85" t="s">
        <v>313</v>
      </c>
      <c r="F212" s="85" t="s">
        <v>139</v>
      </c>
      <c r="G212" s="32" t="s">
        <v>140</v>
      </c>
      <c r="H212" t="s">
        <v>539</v>
      </c>
    </row>
    <row r="213" spans="2:8" ht="31.5">
      <c r="B213" s="181"/>
      <c r="C213" s="180"/>
      <c r="D213" s="187"/>
      <c r="E213" s="222" t="s">
        <v>314</v>
      </c>
      <c r="F213" s="137" t="s">
        <v>322</v>
      </c>
      <c r="G213" s="39" t="s">
        <v>153</v>
      </c>
      <c r="H213" t="s">
        <v>540</v>
      </c>
    </row>
    <row r="214" spans="2:8" ht="31.5">
      <c r="B214" s="181"/>
      <c r="C214" s="180"/>
      <c r="D214" s="187"/>
      <c r="E214" s="222"/>
      <c r="F214" s="138" t="str">
        <f>F230</f>
        <v>A. Control operativo con Cuerpo de Agentes Civiles de Tránsito</v>
      </c>
      <c r="G214" s="34" t="s">
        <v>155</v>
      </c>
    </row>
    <row r="215" spans="2:8">
      <c r="B215" s="181"/>
      <c r="C215" s="180"/>
      <c r="D215" s="187"/>
      <c r="E215" s="222"/>
      <c r="F215" s="139" t="s">
        <v>324</v>
      </c>
      <c r="G215" s="38" t="s">
        <v>137</v>
      </c>
    </row>
    <row r="216" spans="2:8" ht="21">
      <c r="B216" s="181"/>
      <c r="C216" s="180"/>
      <c r="D216" s="187"/>
      <c r="E216" s="184" t="s">
        <v>315</v>
      </c>
      <c r="F216" s="85" t="s">
        <v>325</v>
      </c>
      <c r="G216" s="32" t="s">
        <v>142</v>
      </c>
      <c r="H216" t="s">
        <v>135</v>
      </c>
    </row>
    <row r="217" spans="2:8">
      <c r="B217" s="181"/>
      <c r="C217" s="180"/>
      <c r="D217" s="187"/>
      <c r="E217" s="185"/>
      <c r="F217" s="85" t="s">
        <v>326</v>
      </c>
      <c r="G217" s="32" t="s">
        <v>143</v>
      </c>
    </row>
    <row r="218" spans="2:8" ht="21">
      <c r="B218" s="181"/>
      <c r="C218" s="180"/>
      <c r="D218" s="187"/>
      <c r="E218" s="185"/>
      <c r="F218" s="85" t="s">
        <v>327</v>
      </c>
      <c r="G218" s="32" t="s">
        <v>156</v>
      </c>
    </row>
    <row r="219" spans="2:8" ht="42">
      <c r="B219" s="181"/>
      <c r="C219" s="180"/>
      <c r="D219" s="187"/>
      <c r="E219" s="185"/>
      <c r="F219" s="85" t="s">
        <v>328</v>
      </c>
      <c r="G219" s="32" t="s">
        <v>157</v>
      </c>
    </row>
    <row r="220" spans="2:8" ht="21">
      <c r="B220" s="181"/>
      <c r="C220" s="180"/>
      <c r="D220" s="187"/>
      <c r="E220" s="185"/>
      <c r="F220" s="86" t="s">
        <v>532</v>
      </c>
      <c r="G220" s="32" t="s">
        <v>533</v>
      </c>
    </row>
    <row r="221" spans="2:8" ht="31.5">
      <c r="B221" s="181"/>
      <c r="C221" s="180"/>
      <c r="D221" s="187"/>
      <c r="E221" s="186"/>
      <c r="F221" s="86" t="s">
        <v>534</v>
      </c>
      <c r="G221" s="32" t="s">
        <v>154</v>
      </c>
    </row>
    <row r="222" spans="2:8" ht="21">
      <c r="B222" s="181"/>
      <c r="C222" s="180"/>
      <c r="D222" s="230" t="s">
        <v>622</v>
      </c>
      <c r="E222" s="242" t="s">
        <v>626</v>
      </c>
      <c r="F222" s="163" t="s">
        <v>639</v>
      </c>
      <c r="G222" s="164" t="s">
        <v>632</v>
      </c>
    </row>
    <row r="223" spans="2:8" ht="52.5">
      <c r="B223" s="181"/>
      <c r="C223" s="180"/>
      <c r="D223" s="231"/>
      <c r="E223" s="243"/>
      <c r="F223" s="159" t="s">
        <v>640</v>
      </c>
      <c r="G223" s="160" t="s">
        <v>628</v>
      </c>
    </row>
    <row r="224" spans="2:8" ht="31.5">
      <c r="B224" s="181"/>
      <c r="C224" s="180"/>
      <c r="D224" s="231"/>
      <c r="E224" s="243"/>
      <c r="F224" s="159" t="s">
        <v>757</v>
      </c>
      <c r="G224" s="160" t="s">
        <v>627</v>
      </c>
    </row>
    <row r="225" spans="2:8" ht="94.5">
      <c r="B225" s="181"/>
      <c r="C225" s="180"/>
      <c r="D225" s="232"/>
      <c r="E225" s="244"/>
      <c r="F225" s="162" t="s">
        <v>642</v>
      </c>
      <c r="G225" s="161" t="s">
        <v>635</v>
      </c>
    </row>
    <row r="226" spans="2:8" ht="21">
      <c r="B226" s="223">
        <v>4</v>
      </c>
      <c r="C226" s="224" t="s">
        <v>6</v>
      </c>
      <c r="D226" s="225" t="s">
        <v>309</v>
      </c>
      <c r="E226" s="225" t="s">
        <v>316</v>
      </c>
      <c r="F226" s="140" t="s">
        <v>535</v>
      </c>
      <c r="G226" s="33" t="s">
        <v>145</v>
      </c>
      <c r="H226" t="s">
        <v>323</v>
      </c>
    </row>
    <row r="227" spans="2:8" ht="21">
      <c r="B227" s="223"/>
      <c r="C227" s="224"/>
      <c r="D227" s="225"/>
      <c r="E227" s="225"/>
      <c r="F227" s="140" t="s">
        <v>536</v>
      </c>
      <c r="G227" s="33" t="s">
        <v>146</v>
      </c>
    </row>
    <row r="228" spans="2:8" ht="42">
      <c r="B228" s="223"/>
      <c r="C228" s="224"/>
      <c r="D228" s="225"/>
      <c r="E228" s="225"/>
      <c r="F228" s="140" t="str">
        <f>H239</f>
        <v>K. Ingenieria de Tránsito y análisis de intersecciones</v>
      </c>
      <c r="G228" s="33" t="s">
        <v>158</v>
      </c>
    </row>
    <row r="229" spans="2:8" ht="21">
      <c r="B229" s="206">
        <v>5</v>
      </c>
      <c r="C229" s="203" t="s">
        <v>19</v>
      </c>
      <c r="D229" s="226" t="s">
        <v>342</v>
      </c>
      <c r="E229" s="228" t="s">
        <v>317</v>
      </c>
      <c r="F229" s="138" t="s">
        <v>538</v>
      </c>
      <c r="G229" s="34" t="s">
        <v>147</v>
      </c>
    </row>
    <row r="230" spans="2:8" ht="31.5">
      <c r="B230" s="207"/>
      <c r="C230" s="204"/>
      <c r="D230" s="226"/>
      <c r="E230" s="228"/>
      <c r="F230" s="138" t="str">
        <f>H226</f>
        <v>A. Control operativo con Cuerpo de Agentes Civiles de Tránsito</v>
      </c>
      <c r="G230" s="34" t="str">
        <f>G214</f>
        <v>Creación del Cuerpo de Agentes Civiles de Tránsito CACT para le control operativo cuando el GADM esté listo, para realizar operativos de control</v>
      </c>
      <c r="H230" t="s">
        <v>543</v>
      </c>
    </row>
    <row r="231" spans="2:8" ht="21">
      <c r="B231" s="207"/>
      <c r="C231" s="204"/>
      <c r="D231" s="226"/>
      <c r="E231" s="228"/>
      <c r="F231" s="138" t="str">
        <f>H212</f>
        <v>M. Planes de Manejo de tránsito</v>
      </c>
      <c r="G231" s="34" t="s">
        <v>148</v>
      </c>
    </row>
    <row r="232" spans="2:8" ht="31.5">
      <c r="B232" s="207"/>
      <c r="C232" s="204"/>
      <c r="D232" s="226"/>
      <c r="E232" s="227" t="s">
        <v>318</v>
      </c>
      <c r="F232" s="165" t="str">
        <f>H213</f>
        <v>N. Estacionamiento Regulado</v>
      </c>
      <c r="G232" s="166" t="s">
        <v>149</v>
      </c>
    </row>
    <row r="233" spans="2:8">
      <c r="B233" s="207"/>
      <c r="C233" s="204"/>
      <c r="D233" s="226"/>
      <c r="E233" s="227"/>
      <c r="F233" s="211" t="s">
        <v>541</v>
      </c>
      <c r="G233" s="166" t="str">
        <f>H209</f>
        <v>Sistemas de gerenciamiento</v>
      </c>
    </row>
    <row r="234" spans="2:8">
      <c r="B234" s="207"/>
      <c r="C234" s="204"/>
      <c r="D234" s="226"/>
      <c r="E234" s="227"/>
      <c r="F234" s="212"/>
      <c r="G234" s="166" t="s">
        <v>340</v>
      </c>
    </row>
    <row r="235" spans="2:8">
      <c r="B235" s="207"/>
      <c r="C235" s="204"/>
      <c r="D235" s="226"/>
      <c r="E235" s="227"/>
      <c r="F235" s="213"/>
      <c r="G235" s="166" t="s">
        <v>341</v>
      </c>
    </row>
    <row r="236" spans="2:8" ht="63">
      <c r="B236" s="207"/>
      <c r="C236" s="204"/>
      <c r="D236" s="209" t="s">
        <v>629</v>
      </c>
      <c r="E236" s="209" t="s">
        <v>630</v>
      </c>
      <c r="F236" s="162" t="s">
        <v>642</v>
      </c>
      <c r="G236" s="161" t="s">
        <v>631</v>
      </c>
    </row>
    <row r="237" spans="2:8" ht="21">
      <c r="B237" s="208"/>
      <c r="C237" s="205"/>
      <c r="D237" s="210"/>
      <c r="E237" s="210"/>
      <c r="F237" s="162" t="s">
        <v>643</v>
      </c>
      <c r="G237" s="161" t="s">
        <v>636</v>
      </c>
    </row>
    <row r="238" spans="2:8" ht="42">
      <c r="B238" s="41">
        <v>6</v>
      </c>
      <c r="C238" s="35" t="s">
        <v>20</v>
      </c>
      <c r="D238" s="87" t="s">
        <v>310</v>
      </c>
      <c r="E238" s="87" t="s">
        <v>319</v>
      </c>
      <c r="F238" s="87" t="s">
        <v>542</v>
      </c>
      <c r="G238" s="36" t="s">
        <v>150</v>
      </c>
      <c r="H238" t="s">
        <v>136</v>
      </c>
    </row>
    <row r="239" spans="2:8" ht="21">
      <c r="B239" s="173">
        <v>7</v>
      </c>
      <c r="C239" s="178" t="s">
        <v>21</v>
      </c>
      <c r="D239" s="175" t="s">
        <v>311</v>
      </c>
      <c r="E239" s="175" t="s">
        <v>320</v>
      </c>
      <c r="F239" s="141" t="str">
        <f>H230</f>
        <v>Q. Ciclovías y otros medios de transporte sostenible</v>
      </c>
      <c r="G239" s="37" t="s">
        <v>151</v>
      </c>
      <c r="H239" t="s">
        <v>537</v>
      </c>
    </row>
    <row r="240" spans="2:8" ht="21">
      <c r="B240" s="173"/>
      <c r="C240" s="178"/>
      <c r="D240" s="175"/>
      <c r="E240" s="175"/>
      <c r="F240" s="141" t="s">
        <v>544</v>
      </c>
      <c r="G240" s="37" t="s">
        <v>152</v>
      </c>
    </row>
    <row r="241" spans="2:7" ht="31.5">
      <c r="B241" s="177">
        <v>8</v>
      </c>
      <c r="C241" s="176" t="s">
        <v>22</v>
      </c>
      <c r="D241" s="174" t="s">
        <v>312</v>
      </c>
      <c r="E241" s="174" t="s">
        <v>321</v>
      </c>
      <c r="F241" s="139" t="s">
        <v>324</v>
      </c>
      <c r="G241" s="158" t="s">
        <v>634</v>
      </c>
    </row>
    <row r="242" spans="2:7" ht="31.5">
      <c r="B242" s="177"/>
      <c r="C242" s="176"/>
      <c r="D242" s="174"/>
      <c r="E242" s="174"/>
      <c r="F242" s="139" t="s">
        <v>545</v>
      </c>
      <c r="G242" s="158" t="s">
        <v>633</v>
      </c>
    </row>
    <row r="247" spans="2:7">
      <c r="D247" s="50" t="s">
        <v>141</v>
      </c>
    </row>
    <row r="266" spans="5:6">
      <c r="E266" s="182" t="s">
        <v>132</v>
      </c>
      <c r="F266" s="182" t="s">
        <v>133</v>
      </c>
    </row>
    <row r="267" spans="5:6">
      <c r="E267" s="183"/>
      <c r="F267" s="183"/>
    </row>
    <row r="268" spans="5:6" ht="21">
      <c r="E268" s="229" t="s">
        <v>626</v>
      </c>
      <c r="F268" s="155" t="s">
        <v>640</v>
      </c>
    </row>
    <row r="269" spans="5:6" ht="21">
      <c r="E269" s="229"/>
      <c r="F269" s="172" t="s">
        <v>767</v>
      </c>
    </row>
    <row r="270" spans="5:6" ht="21">
      <c r="E270" s="166" t="s">
        <v>318</v>
      </c>
      <c r="F270" s="165" t="s">
        <v>540</v>
      </c>
    </row>
    <row r="271" spans="5:6" ht="31.5">
      <c r="E271" s="40" t="s">
        <v>630</v>
      </c>
      <c r="F271" s="156" t="s">
        <v>642</v>
      </c>
    </row>
    <row r="274" ht="15" customHeight="1"/>
  </sheetData>
  <mergeCells count="49">
    <mergeCell ref="E268:E269"/>
    <mergeCell ref="E266:E267"/>
    <mergeCell ref="F266:F267"/>
    <mergeCell ref="D222:D225"/>
    <mergeCell ref="D203:D207"/>
    <mergeCell ref="E203:E207"/>
    <mergeCell ref="E208:E211"/>
    <mergeCell ref="E222:E225"/>
    <mergeCell ref="D236:D237"/>
    <mergeCell ref="E226:E228"/>
    <mergeCell ref="C229:C237"/>
    <mergeCell ref="B229:B237"/>
    <mergeCell ref="E236:E237"/>
    <mergeCell ref="F233:F235"/>
    <mergeCell ref="D6:E6"/>
    <mergeCell ref="C6:C7"/>
    <mergeCell ref="B6:B7"/>
    <mergeCell ref="E22:E29"/>
    <mergeCell ref="F22:F29"/>
    <mergeCell ref="E213:E215"/>
    <mergeCell ref="B226:B228"/>
    <mergeCell ref="C226:C228"/>
    <mergeCell ref="D226:D228"/>
    <mergeCell ref="D229:D235"/>
    <mergeCell ref="E232:E235"/>
    <mergeCell ref="E229:E231"/>
    <mergeCell ref="G201:G202"/>
    <mergeCell ref="C212:C225"/>
    <mergeCell ref="B212:B225"/>
    <mergeCell ref="C201:C202"/>
    <mergeCell ref="D201:D202"/>
    <mergeCell ref="B201:B202"/>
    <mergeCell ref="E201:E202"/>
    <mergeCell ref="F201:F202"/>
    <mergeCell ref="E216:E221"/>
    <mergeCell ref="D212:D221"/>
    <mergeCell ref="C203:C207"/>
    <mergeCell ref="B203:B207"/>
    <mergeCell ref="B208:B211"/>
    <mergeCell ref="C208:C211"/>
    <mergeCell ref="D208:D211"/>
    <mergeCell ref="B239:B240"/>
    <mergeCell ref="E241:E242"/>
    <mergeCell ref="D239:D240"/>
    <mergeCell ref="C241:C242"/>
    <mergeCell ref="B241:B242"/>
    <mergeCell ref="D241:D242"/>
    <mergeCell ref="E239:E240"/>
    <mergeCell ref="C239:C240"/>
  </mergeCell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dimension ref="B4:C67"/>
  <sheetViews>
    <sheetView topLeftCell="A43" workbookViewId="0">
      <selection activeCell="B4" sqref="B4:C67"/>
    </sheetView>
  </sheetViews>
  <sheetFormatPr baseColWidth="10" defaultRowHeight="15"/>
  <cols>
    <col min="2" max="2" width="24.140625" style="42" customWidth="1"/>
    <col min="3" max="3" width="66.140625" style="43" customWidth="1"/>
  </cols>
  <sheetData>
    <row r="4" spans="2:3" ht="22.5">
      <c r="B4" s="42" t="s">
        <v>159</v>
      </c>
      <c r="C4" s="43" t="s">
        <v>160</v>
      </c>
    </row>
    <row r="5" spans="2:3">
      <c r="B5" s="42" t="s">
        <v>220</v>
      </c>
      <c r="C5" s="43" t="s">
        <v>221</v>
      </c>
    </row>
    <row r="6" spans="2:3" ht="22.5">
      <c r="B6" s="42" t="s">
        <v>222</v>
      </c>
      <c r="C6" s="43" t="s">
        <v>223</v>
      </c>
    </row>
    <row r="7" spans="2:3" ht="22.5">
      <c r="B7" s="42" t="s">
        <v>224</v>
      </c>
      <c r="C7" s="43" t="s">
        <v>225</v>
      </c>
    </row>
    <row r="8" spans="2:3" ht="22.5">
      <c r="B8" s="42" t="s">
        <v>226</v>
      </c>
      <c r="C8" s="43" t="s">
        <v>227</v>
      </c>
    </row>
    <row r="9" spans="2:3">
      <c r="B9" s="42" t="s">
        <v>228</v>
      </c>
      <c r="C9" s="43" t="s">
        <v>229</v>
      </c>
    </row>
    <row r="10" spans="2:3" ht="22.5">
      <c r="B10" s="42" t="s">
        <v>230</v>
      </c>
      <c r="C10" s="43" t="s">
        <v>231</v>
      </c>
    </row>
    <row r="11" spans="2:3">
      <c r="B11" s="42" t="s">
        <v>232</v>
      </c>
      <c r="C11" s="43" t="s">
        <v>233</v>
      </c>
    </row>
    <row r="12" spans="2:3" ht="33.75">
      <c r="B12" s="42" t="s">
        <v>161</v>
      </c>
      <c r="C12" s="43" t="s">
        <v>162</v>
      </c>
    </row>
    <row r="13" spans="2:3">
      <c r="B13" s="42" t="s">
        <v>234</v>
      </c>
      <c r="C13" s="43" t="s">
        <v>235</v>
      </c>
    </row>
    <row r="14" spans="2:3" ht="78.75">
      <c r="B14" s="42" t="s">
        <v>163</v>
      </c>
      <c r="C14" s="43" t="s">
        <v>164</v>
      </c>
    </row>
    <row r="15" spans="2:3" ht="22.5">
      <c r="B15" s="42" t="s">
        <v>165</v>
      </c>
      <c r="C15" s="43" t="s">
        <v>166</v>
      </c>
    </row>
    <row r="16" spans="2:3" ht="22.5">
      <c r="B16" s="42" t="s">
        <v>236</v>
      </c>
      <c r="C16" s="43" t="s">
        <v>237</v>
      </c>
    </row>
    <row r="17" spans="2:3">
      <c r="B17" s="42" t="s">
        <v>167</v>
      </c>
      <c r="C17" s="43" t="s">
        <v>168</v>
      </c>
    </row>
    <row r="18" spans="2:3" ht="22.5">
      <c r="B18" s="42" t="s">
        <v>238</v>
      </c>
      <c r="C18" s="43" t="s">
        <v>239</v>
      </c>
    </row>
    <row r="19" spans="2:3" ht="22.5">
      <c r="B19" s="42" t="s">
        <v>169</v>
      </c>
      <c r="C19" s="43" t="s">
        <v>170</v>
      </c>
    </row>
    <row r="20" spans="2:3">
      <c r="B20" s="42" t="s">
        <v>171</v>
      </c>
      <c r="C20" s="43" t="s">
        <v>172</v>
      </c>
    </row>
    <row r="21" spans="2:3" ht="22.5">
      <c r="B21" s="42" t="s">
        <v>240</v>
      </c>
      <c r="C21" s="43" t="s">
        <v>241</v>
      </c>
    </row>
    <row r="22" spans="2:3">
      <c r="B22" s="42" t="s">
        <v>173</v>
      </c>
      <c r="C22" s="43" t="s">
        <v>174</v>
      </c>
    </row>
    <row r="23" spans="2:3" ht="33.75">
      <c r="B23" s="42" t="s">
        <v>242</v>
      </c>
      <c r="C23" s="43" t="s">
        <v>243</v>
      </c>
    </row>
    <row r="24" spans="2:3" ht="33.75">
      <c r="B24" s="42" t="s">
        <v>244</v>
      </c>
      <c r="C24" s="43" t="s">
        <v>245</v>
      </c>
    </row>
    <row r="25" spans="2:3">
      <c r="B25" s="42" t="s">
        <v>246</v>
      </c>
      <c r="C25" s="43" t="s">
        <v>247</v>
      </c>
    </row>
    <row r="26" spans="2:3" ht="22.5">
      <c r="B26" s="42" t="s">
        <v>248</v>
      </c>
      <c r="C26" s="43" t="s">
        <v>249</v>
      </c>
    </row>
    <row r="27" spans="2:3" ht="90">
      <c r="B27" s="42" t="s">
        <v>175</v>
      </c>
      <c r="C27" s="43" t="s">
        <v>176</v>
      </c>
    </row>
    <row r="28" spans="2:3" ht="22.5">
      <c r="B28" s="42" t="s">
        <v>250</v>
      </c>
      <c r="C28" s="43" t="s">
        <v>251</v>
      </c>
    </row>
    <row r="29" spans="2:3" ht="22.5">
      <c r="B29" s="42" t="s">
        <v>179</v>
      </c>
      <c r="C29" s="43" t="s">
        <v>180</v>
      </c>
    </row>
    <row r="30" spans="2:3" ht="22.5">
      <c r="B30" s="42" t="s">
        <v>181</v>
      </c>
      <c r="C30" s="43" t="s">
        <v>182</v>
      </c>
    </row>
    <row r="31" spans="2:3" ht="22.5">
      <c r="B31" s="42" t="s">
        <v>252</v>
      </c>
      <c r="C31" s="43" t="s">
        <v>253</v>
      </c>
    </row>
    <row r="32" spans="2:3" ht="68.25">
      <c r="B32" s="42" t="s">
        <v>177</v>
      </c>
      <c r="C32" s="43" t="s">
        <v>178</v>
      </c>
    </row>
    <row r="33" spans="2:3" ht="33.75">
      <c r="B33" s="42" t="s">
        <v>183</v>
      </c>
      <c r="C33" s="43" t="s">
        <v>184</v>
      </c>
    </row>
    <row r="34" spans="2:3">
      <c r="B34" s="42" t="s">
        <v>185</v>
      </c>
      <c r="C34" s="43" t="s">
        <v>186</v>
      </c>
    </row>
    <row r="35" spans="2:3" ht="22.5">
      <c r="B35" s="42" t="s">
        <v>187</v>
      </c>
      <c r="C35" s="43" t="s">
        <v>188</v>
      </c>
    </row>
    <row r="36" spans="2:3">
      <c r="B36" s="42" t="s">
        <v>254</v>
      </c>
      <c r="C36" s="43" t="s">
        <v>255</v>
      </c>
    </row>
    <row r="37" spans="2:3" ht="22.5">
      <c r="B37" s="42" t="s">
        <v>256</v>
      </c>
      <c r="C37" s="43" t="s">
        <v>257</v>
      </c>
    </row>
    <row r="38" spans="2:3">
      <c r="B38" s="42" t="s">
        <v>258</v>
      </c>
      <c r="C38" s="43" t="s">
        <v>259</v>
      </c>
    </row>
    <row r="39" spans="2:3" ht="67.5">
      <c r="B39" s="42" t="s">
        <v>189</v>
      </c>
      <c r="C39" s="43" t="s">
        <v>190</v>
      </c>
    </row>
    <row r="40" spans="2:3">
      <c r="B40" s="42" t="s">
        <v>260</v>
      </c>
      <c r="C40" s="43" t="s">
        <v>261</v>
      </c>
    </row>
    <row r="41" spans="2:3" ht="22.5">
      <c r="B41" s="42" t="s">
        <v>284</v>
      </c>
      <c r="C41" s="43" t="s">
        <v>262</v>
      </c>
    </row>
    <row r="42" spans="2:3" ht="22.5">
      <c r="B42" s="42" t="s">
        <v>263</v>
      </c>
      <c r="C42" s="43" t="s">
        <v>264</v>
      </c>
    </row>
    <row r="43" spans="2:3" ht="22.5">
      <c r="B43" s="42" t="s">
        <v>265</v>
      </c>
      <c r="C43" s="43" t="s">
        <v>266</v>
      </c>
    </row>
    <row r="44" spans="2:3">
      <c r="B44" s="42" t="s">
        <v>144</v>
      </c>
      <c r="C44" s="43" t="s">
        <v>267</v>
      </c>
    </row>
    <row r="45" spans="2:3" ht="33.75">
      <c r="B45" s="42" t="s">
        <v>191</v>
      </c>
      <c r="C45" s="43" t="s">
        <v>192</v>
      </c>
    </row>
    <row r="46" spans="2:3" ht="22.5">
      <c r="B46" s="42" t="s">
        <v>268</v>
      </c>
      <c r="C46" s="43" t="s">
        <v>269</v>
      </c>
    </row>
    <row r="47" spans="2:3">
      <c r="B47" s="42" t="s">
        <v>193</v>
      </c>
      <c r="C47" s="43" t="s">
        <v>194</v>
      </c>
    </row>
    <row r="48" spans="2:3" ht="45">
      <c r="B48" s="42" t="s">
        <v>195</v>
      </c>
      <c r="C48" s="43" t="s">
        <v>196</v>
      </c>
    </row>
    <row r="49" spans="2:3">
      <c r="B49" s="42" t="s">
        <v>197</v>
      </c>
      <c r="C49" s="43" t="s">
        <v>198</v>
      </c>
    </row>
    <row r="50" spans="2:3" ht="33.75">
      <c r="B50" s="42" t="s">
        <v>199</v>
      </c>
      <c r="C50" s="43" t="s">
        <v>200</v>
      </c>
    </row>
    <row r="51" spans="2:3" ht="22.5">
      <c r="B51" s="42" t="s">
        <v>212</v>
      </c>
      <c r="C51" s="43" t="s">
        <v>213</v>
      </c>
    </row>
    <row r="52" spans="2:3">
      <c r="B52" s="42" t="s">
        <v>209</v>
      </c>
      <c r="C52" s="43" t="s">
        <v>210</v>
      </c>
    </row>
    <row r="53" spans="2:3" ht="22.5">
      <c r="B53" s="42" t="s">
        <v>211</v>
      </c>
      <c r="C53" s="43" t="s">
        <v>285</v>
      </c>
    </row>
    <row r="54" spans="2:3">
      <c r="B54" s="42" t="s">
        <v>207</v>
      </c>
      <c r="C54" s="43" t="s">
        <v>208</v>
      </c>
    </row>
    <row r="55" spans="2:3" ht="22.5">
      <c r="B55" s="42" t="s">
        <v>205</v>
      </c>
      <c r="C55" s="43" t="s">
        <v>206</v>
      </c>
    </row>
    <row r="56" spans="2:3" ht="45">
      <c r="B56" s="42" t="s">
        <v>203</v>
      </c>
      <c r="C56" s="43" t="s">
        <v>204</v>
      </c>
    </row>
    <row r="57" spans="2:3" ht="56.25">
      <c r="B57" s="42" t="s">
        <v>201</v>
      </c>
      <c r="C57" s="43" t="s">
        <v>202</v>
      </c>
    </row>
    <row r="58" spans="2:3" ht="22.5">
      <c r="B58" s="42" t="s">
        <v>214</v>
      </c>
      <c r="C58" s="43" t="s">
        <v>215</v>
      </c>
    </row>
    <row r="59" spans="2:3">
      <c r="B59" s="42" t="s">
        <v>270</v>
      </c>
      <c r="C59" s="43" t="s">
        <v>271</v>
      </c>
    </row>
    <row r="60" spans="2:3">
      <c r="B60" s="42" t="s">
        <v>272</v>
      </c>
      <c r="C60" s="43" t="s">
        <v>273</v>
      </c>
    </row>
    <row r="61" spans="2:3">
      <c r="B61" s="42" t="s">
        <v>274</v>
      </c>
      <c r="C61" s="43" t="s">
        <v>275</v>
      </c>
    </row>
    <row r="62" spans="2:3" ht="22.5">
      <c r="B62" s="42" t="s">
        <v>276</v>
      </c>
      <c r="C62" s="43" t="s">
        <v>277</v>
      </c>
    </row>
    <row r="63" spans="2:3" ht="22.5">
      <c r="B63" s="42" t="s">
        <v>278</v>
      </c>
      <c r="C63" s="43" t="s">
        <v>279</v>
      </c>
    </row>
    <row r="64" spans="2:3" ht="22.5">
      <c r="B64" s="42" t="s">
        <v>280</v>
      </c>
      <c r="C64" s="43" t="s">
        <v>281</v>
      </c>
    </row>
    <row r="65" spans="2:3" ht="22.5">
      <c r="B65" s="42" t="s">
        <v>216</v>
      </c>
      <c r="C65" s="43" t="s">
        <v>217</v>
      </c>
    </row>
    <row r="66" spans="2:3" ht="22.5">
      <c r="B66" s="42" t="s">
        <v>218</v>
      </c>
      <c r="C66" s="43" t="s">
        <v>219</v>
      </c>
    </row>
    <row r="67" spans="2:3">
      <c r="B67" s="42" t="s">
        <v>282</v>
      </c>
      <c r="C67" s="43" t="s">
        <v>283</v>
      </c>
    </row>
  </sheetData>
  <sortState ref="B4:C70">
    <sortCondition ref="B4:B70"/>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K677"/>
  <sheetViews>
    <sheetView showGridLines="0" topLeftCell="B256" zoomScale="80" zoomScaleNormal="80" workbookViewId="0">
      <selection activeCell="C270" sqref="C270"/>
    </sheetView>
  </sheetViews>
  <sheetFormatPr baseColWidth="10" defaultRowHeight="14.25"/>
  <cols>
    <col min="1" max="1" width="11.42578125" style="145"/>
    <col min="2" max="2" width="27" style="144" customWidth="1"/>
    <col min="3" max="3" width="64" style="144" customWidth="1"/>
    <col min="4" max="4" width="11.42578125" style="145"/>
    <col min="5" max="5" width="27" style="144" customWidth="1"/>
    <col min="6" max="6" width="53.42578125" style="144" customWidth="1"/>
    <col min="7" max="16384" width="11.42578125" style="145"/>
  </cols>
  <sheetData>
    <row r="2" spans="2:3">
      <c r="B2" s="147" t="str">
        <f>'PPy Proy'!F214</f>
        <v>A. Control operativo con Cuerpo de Agentes Civiles de Tránsito</v>
      </c>
    </row>
    <row r="4" spans="2:3">
      <c r="B4" s="245" t="s">
        <v>388</v>
      </c>
      <c r="C4" s="46" t="str">
        <f>'PPy Proy'!E213</f>
        <v>3.1.2. Componente de seguridad interna y externa.</v>
      </c>
    </row>
    <row r="5" spans="2:3">
      <c r="B5" s="246"/>
      <c r="C5" s="46" t="str">
        <f>'PPy Proy'!E229</f>
        <v>5.1.1. Control</v>
      </c>
    </row>
    <row r="6" spans="2:3" ht="114">
      <c r="B6" s="44" t="s">
        <v>286</v>
      </c>
      <c r="C6" s="45" t="s">
        <v>389</v>
      </c>
    </row>
    <row r="7" spans="2:3" ht="42.75">
      <c r="B7" s="46" t="s">
        <v>287</v>
      </c>
      <c r="C7" s="47" t="s">
        <v>390</v>
      </c>
    </row>
    <row r="8" spans="2:3">
      <c r="B8" s="44" t="s">
        <v>288</v>
      </c>
      <c r="C8" s="45" t="s">
        <v>355</v>
      </c>
    </row>
    <row r="9" spans="2:3">
      <c r="B9" s="46" t="s">
        <v>290</v>
      </c>
      <c r="C9" s="47" t="s">
        <v>345</v>
      </c>
    </row>
    <row r="10" spans="2:3">
      <c r="B10" s="44" t="s">
        <v>291</v>
      </c>
      <c r="C10" s="45" t="s">
        <v>380</v>
      </c>
    </row>
    <row r="11" spans="2:3">
      <c r="B11" s="46" t="s">
        <v>292</v>
      </c>
      <c r="C11" s="47" t="s">
        <v>391</v>
      </c>
    </row>
    <row r="12" spans="2:3" ht="28.5">
      <c r="B12" s="44" t="s">
        <v>474</v>
      </c>
      <c r="C12" s="45" t="s">
        <v>392</v>
      </c>
    </row>
    <row r="13" spans="2:3">
      <c r="B13" s="46" t="s">
        <v>293</v>
      </c>
      <c r="C13" s="47" t="s">
        <v>358</v>
      </c>
    </row>
    <row r="14" spans="2:3" ht="28.5">
      <c r="B14" s="44" t="s">
        <v>294</v>
      </c>
      <c r="C14" s="45" t="s">
        <v>393</v>
      </c>
    </row>
    <row r="15" spans="2:3" ht="28.5">
      <c r="B15" s="46" t="s">
        <v>296</v>
      </c>
      <c r="C15" s="47" t="s">
        <v>394</v>
      </c>
    </row>
    <row r="16" spans="2:3">
      <c r="B16" s="44" t="s">
        <v>298</v>
      </c>
      <c r="C16" s="45" t="s">
        <v>392</v>
      </c>
    </row>
    <row r="17" spans="2:3">
      <c r="B17" s="46" t="s">
        <v>306</v>
      </c>
      <c r="C17" s="47" t="s">
        <v>395</v>
      </c>
    </row>
    <row r="18" spans="2:3">
      <c r="B18" s="44" t="s">
        <v>352</v>
      </c>
      <c r="C18" s="45" t="s">
        <v>396</v>
      </c>
    </row>
    <row r="19" spans="2:3">
      <c r="B19" s="46" t="s">
        <v>350</v>
      </c>
      <c r="C19" s="47" t="s">
        <v>397</v>
      </c>
    </row>
    <row r="20" spans="2:3">
      <c r="B20" s="247" t="s">
        <v>300</v>
      </c>
      <c r="C20" s="45" t="s">
        <v>398</v>
      </c>
    </row>
    <row r="21" spans="2:3">
      <c r="B21" s="248"/>
      <c r="C21" s="45" t="s">
        <v>399</v>
      </c>
    </row>
    <row r="22" spans="2:3">
      <c r="B22" s="248"/>
      <c r="C22" s="45" t="s">
        <v>400</v>
      </c>
    </row>
    <row r="23" spans="2:3">
      <c r="B23" s="248"/>
      <c r="C23" s="45" t="s">
        <v>361</v>
      </c>
    </row>
    <row r="24" spans="2:3">
      <c r="B24" s="249"/>
      <c r="C24" s="45" t="s">
        <v>401</v>
      </c>
    </row>
    <row r="26" spans="2:3">
      <c r="B26" s="147" t="s">
        <v>442</v>
      </c>
    </row>
    <row r="28" spans="2:3">
      <c r="B28" s="245" t="s">
        <v>388</v>
      </c>
      <c r="C28" s="46" t="str">
        <f>'PPy Proy'!E213</f>
        <v>3.1.2. Componente de seguridad interna y externa.</v>
      </c>
    </row>
    <row r="29" spans="2:3">
      <c r="B29" s="246"/>
      <c r="C29" s="46" t="str">
        <f>'PPy Proy'!E229</f>
        <v>5.1.1. Control</v>
      </c>
    </row>
    <row r="30" spans="2:3" ht="114">
      <c r="B30" s="44" t="s">
        <v>286</v>
      </c>
      <c r="C30" s="45" t="s">
        <v>329</v>
      </c>
    </row>
    <row r="31" spans="2:3" ht="85.5">
      <c r="B31" s="46" t="s">
        <v>287</v>
      </c>
      <c r="C31" s="47" t="s">
        <v>330</v>
      </c>
    </row>
    <row r="32" spans="2:3">
      <c r="B32" s="44" t="s">
        <v>288</v>
      </c>
      <c r="C32" s="45" t="s">
        <v>289</v>
      </c>
    </row>
    <row r="33" spans="2:3">
      <c r="B33" s="46" t="s">
        <v>484</v>
      </c>
      <c r="C33" s="47" t="s">
        <v>345</v>
      </c>
    </row>
    <row r="34" spans="2:3">
      <c r="B34" s="44" t="s">
        <v>291</v>
      </c>
      <c r="C34" s="45" t="s">
        <v>331</v>
      </c>
    </row>
    <row r="35" spans="2:3">
      <c r="B35" s="46" t="s">
        <v>292</v>
      </c>
      <c r="C35" s="47" t="s">
        <v>332</v>
      </c>
    </row>
    <row r="36" spans="2:3" ht="28.5">
      <c r="B36" s="44" t="s">
        <v>474</v>
      </c>
      <c r="C36" s="45" t="s">
        <v>485</v>
      </c>
    </row>
    <row r="37" spans="2:3" ht="28.5">
      <c r="B37" s="46" t="s">
        <v>333</v>
      </c>
      <c r="C37" s="47" t="s">
        <v>334</v>
      </c>
    </row>
    <row r="38" spans="2:3" ht="28.5">
      <c r="B38" s="44" t="s">
        <v>294</v>
      </c>
      <c r="C38" s="45" t="s">
        <v>335</v>
      </c>
    </row>
    <row r="39" spans="2:3" ht="28.5">
      <c r="B39" s="46" t="s">
        <v>296</v>
      </c>
      <c r="C39" s="47" t="s">
        <v>336</v>
      </c>
    </row>
    <row r="40" spans="2:3">
      <c r="B40" s="44" t="s">
        <v>298</v>
      </c>
      <c r="C40" s="45" t="s">
        <v>337</v>
      </c>
    </row>
    <row r="41" spans="2:3">
      <c r="B41" s="46" t="s">
        <v>306</v>
      </c>
      <c r="C41" s="47" t="s">
        <v>483</v>
      </c>
    </row>
    <row r="42" spans="2:3">
      <c r="B42" s="44" t="s">
        <v>352</v>
      </c>
      <c r="C42" s="45" t="s">
        <v>454</v>
      </c>
    </row>
    <row r="43" spans="2:3">
      <c r="B43" s="46" t="s">
        <v>350</v>
      </c>
      <c r="C43" s="47" t="s">
        <v>397</v>
      </c>
    </row>
    <row r="44" spans="2:3" ht="28.5">
      <c r="B44" s="247" t="s">
        <v>300</v>
      </c>
      <c r="C44" s="45" t="s">
        <v>338</v>
      </c>
    </row>
    <row r="45" spans="2:3">
      <c r="B45" s="249"/>
      <c r="C45" s="45" t="s">
        <v>305</v>
      </c>
    </row>
    <row r="48" spans="2:3">
      <c r="B48" s="147" t="s">
        <v>591</v>
      </c>
    </row>
    <row r="50" spans="2:8">
      <c r="B50" s="245" t="s">
        <v>388</v>
      </c>
      <c r="C50" s="46" t="str">
        <f>C28</f>
        <v>3.1.2. Componente de seguridad interna y externa.</v>
      </c>
    </row>
    <row r="51" spans="2:8">
      <c r="B51" s="246"/>
      <c r="C51" s="46" t="str">
        <f>C29</f>
        <v>5.1.1. Control</v>
      </c>
    </row>
    <row r="52" spans="2:8" ht="114">
      <c r="B52" s="44" t="s">
        <v>286</v>
      </c>
      <c r="C52" s="45" t="s">
        <v>489</v>
      </c>
    </row>
    <row r="53" spans="2:8" ht="85.5">
      <c r="B53" s="46" t="s">
        <v>287</v>
      </c>
      <c r="C53" s="47" t="s">
        <v>490</v>
      </c>
      <c r="E53" s="142"/>
      <c r="F53" s="145"/>
      <c r="G53"/>
      <c r="H53"/>
    </row>
    <row r="54" spans="2:8" ht="15.75">
      <c r="B54" s="44" t="s">
        <v>288</v>
      </c>
      <c r="C54" s="45" t="s">
        <v>355</v>
      </c>
      <c r="E54" s="142"/>
      <c r="F54" s="145"/>
      <c r="G54"/>
      <c r="H54"/>
    </row>
    <row r="55" spans="2:8" ht="15.75">
      <c r="B55" s="46" t="s">
        <v>484</v>
      </c>
      <c r="C55" s="47" t="s">
        <v>345</v>
      </c>
      <c r="E55" s="4"/>
      <c r="F55"/>
      <c r="G55"/>
      <c r="H55"/>
    </row>
    <row r="56" spans="2:8" ht="15.75">
      <c r="B56" s="44" t="s">
        <v>291</v>
      </c>
      <c r="C56" s="45" t="s">
        <v>380</v>
      </c>
      <c r="E56" s="142"/>
      <c r="F56"/>
      <c r="G56"/>
      <c r="H56" s="4"/>
    </row>
    <row r="57" spans="2:8" ht="15.75">
      <c r="B57" s="46" t="s">
        <v>292</v>
      </c>
      <c r="C57" s="47" t="s">
        <v>487</v>
      </c>
      <c r="E57" s="142"/>
      <c r="F57" s="4"/>
      <c r="G57"/>
      <c r="H57"/>
    </row>
    <row r="58" spans="2:8" ht="28.5">
      <c r="B58" s="44" t="s">
        <v>474</v>
      </c>
      <c r="C58" s="45" t="s">
        <v>488</v>
      </c>
      <c r="E58" s="142"/>
      <c r="F58"/>
      <c r="G58" s="4"/>
      <c r="H58"/>
    </row>
    <row r="59" spans="2:8" ht="15.75">
      <c r="B59" s="46" t="s">
        <v>333</v>
      </c>
      <c r="C59" s="47" t="s">
        <v>491</v>
      </c>
      <c r="E59" s="142"/>
      <c r="F59"/>
      <c r="G59"/>
      <c r="H59" s="4"/>
    </row>
    <row r="60" spans="2:8" ht="15.75">
      <c r="B60" s="44" t="s">
        <v>294</v>
      </c>
      <c r="C60" s="45" t="s">
        <v>492</v>
      </c>
      <c r="E60" s="142"/>
      <c r="F60" s="145"/>
      <c r="G60"/>
      <c r="H60"/>
    </row>
    <row r="61" spans="2:8" ht="42.75">
      <c r="B61" s="46" t="s">
        <v>296</v>
      </c>
      <c r="C61" s="47" t="s">
        <v>493</v>
      </c>
      <c r="E61" s="142"/>
      <c r="F61" s="145"/>
      <c r="G61"/>
      <c r="H61"/>
    </row>
    <row r="62" spans="2:8" ht="15.75">
      <c r="B62" s="44" t="s">
        <v>298</v>
      </c>
      <c r="C62" s="45" t="s">
        <v>494</v>
      </c>
      <c r="E62" s="142"/>
      <c r="F62" s="145"/>
      <c r="G62"/>
      <c r="H62"/>
    </row>
    <row r="63" spans="2:8" ht="15.75">
      <c r="B63" s="46" t="s">
        <v>306</v>
      </c>
      <c r="C63" s="47" t="s">
        <v>486</v>
      </c>
      <c r="E63" s="142"/>
      <c r="F63" s="145"/>
      <c r="G63"/>
      <c r="H63"/>
    </row>
    <row r="64" spans="2:8" ht="15.75">
      <c r="B64" s="44" t="s">
        <v>352</v>
      </c>
      <c r="C64" s="45" t="s">
        <v>454</v>
      </c>
      <c r="E64" s="142"/>
      <c r="F64" s="145"/>
      <c r="G64"/>
      <c r="H64"/>
    </row>
    <row r="65" spans="2:8" ht="15">
      <c r="B65" s="46" t="s">
        <v>350</v>
      </c>
      <c r="C65" s="47" t="s">
        <v>397</v>
      </c>
      <c r="E65" s="145"/>
      <c r="F65"/>
      <c r="G65"/>
      <c r="H65"/>
    </row>
    <row r="66" spans="2:8" ht="15.75">
      <c r="B66" s="247" t="s">
        <v>300</v>
      </c>
      <c r="C66" s="45" t="s">
        <v>495</v>
      </c>
      <c r="E66"/>
      <c r="F66"/>
      <c r="G66"/>
      <c r="H66" s="4"/>
    </row>
    <row r="67" spans="2:8" ht="15.75">
      <c r="B67" s="248"/>
      <c r="C67" s="45" t="s">
        <v>469</v>
      </c>
      <c r="E67"/>
      <c r="F67"/>
      <c r="G67"/>
      <c r="H67" s="4"/>
    </row>
    <row r="68" spans="2:8">
      <c r="B68" s="249"/>
      <c r="C68" s="45" t="s">
        <v>305</v>
      </c>
    </row>
    <row r="70" spans="2:8">
      <c r="B70" s="147" t="s">
        <v>496</v>
      </c>
    </row>
    <row r="72" spans="2:8">
      <c r="B72" s="245" t="s">
        <v>388</v>
      </c>
      <c r="C72" s="46" t="str">
        <f>C50</f>
        <v>3.1.2. Componente de seguridad interna y externa.</v>
      </c>
    </row>
    <row r="73" spans="2:8">
      <c r="B73" s="246"/>
      <c r="C73" s="46" t="str">
        <f>C51</f>
        <v>5.1.1. Control</v>
      </c>
    </row>
    <row r="74" spans="2:8" ht="114">
      <c r="B74" s="44" t="s">
        <v>286</v>
      </c>
      <c r="C74" s="45" t="s">
        <v>502</v>
      </c>
      <c r="E74" s="142"/>
      <c r="F74" s="145"/>
      <c r="G74"/>
      <c r="H74"/>
    </row>
    <row r="75" spans="2:8" ht="42.75">
      <c r="B75" s="46" t="s">
        <v>287</v>
      </c>
      <c r="C75" s="47" t="s">
        <v>498</v>
      </c>
      <c r="E75" s="142"/>
      <c r="F75" s="145"/>
      <c r="G75"/>
      <c r="H75"/>
    </row>
    <row r="76" spans="2:8" ht="15.75">
      <c r="B76" s="44" t="s">
        <v>288</v>
      </c>
      <c r="C76" s="45" t="s">
        <v>503</v>
      </c>
      <c r="E76" s="142"/>
      <c r="F76"/>
      <c r="G76"/>
    </row>
    <row r="77" spans="2:8" ht="15.75">
      <c r="B77" s="46" t="s">
        <v>484</v>
      </c>
      <c r="C77" s="47" t="s">
        <v>345</v>
      </c>
      <c r="E77" s="142"/>
      <c r="F77"/>
      <c r="G77"/>
      <c r="H77" s="4"/>
    </row>
    <row r="78" spans="2:8" ht="15.75">
      <c r="B78" s="44" t="s">
        <v>291</v>
      </c>
      <c r="C78" s="45" t="s">
        <v>380</v>
      </c>
      <c r="E78" s="142"/>
      <c r="F78" s="4"/>
      <c r="G78"/>
      <c r="H78"/>
    </row>
    <row r="79" spans="2:8" ht="15.75">
      <c r="B79" s="46" t="s">
        <v>292</v>
      </c>
      <c r="C79" s="47" t="s">
        <v>487</v>
      </c>
      <c r="E79" s="142"/>
      <c r="F79"/>
      <c r="G79" s="4"/>
      <c r="H79"/>
    </row>
    <row r="80" spans="2:8" ht="28.5">
      <c r="B80" s="44" t="s">
        <v>474</v>
      </c>
      <c r="C80" s="45" t="s">
        <v>392</v>
      </c>
      <c r="E80" s="142"/>
      <c r="F80"/>
      <c r="G80"/>
      <c r="H80" s="4"/>
    </row>
    <row r="81" spans="2:8" ht="15.75">
      <c r="B81" s="46" t="s">
        <v>333</v>
      </c>
      <c r="C81" s="47" t="s">
        <v>499</v>
      </c>
      <c r="E81" s="142"/>
      <c r="F81" s="145"/>
      <c r="G81"/>
      <c r="H81"/>
    </row>
    <row r="82" spans="2:8" ht="28.5">
      <c r="B82" s="44" t="s">
        <v>294</v>
      </c>
      <c r="C82" s="45" t="s">
        <v>531</v>
      </c>
      <c r="E82" s="142"/>
      <c r="F82" s="145"/>
      <c r="G82"/>
      <c r="H82"/>
    </row>
    <row r="83" spans="2:8" ht="28.5">
      <c r="B83" s="46" t="s">
        <v>296</v>
      </c>
      <c r="C83" s="47" t="s">
        <v>530</v>
      </c>
      <c r="E83" s="142"/>
      <c r="F83" s="145"/>
      <c r="G83" s="4"/>
      <c r="H83"/>
    </row>
    <row r="84" spans="2:8" ht="15.75">
      <c r="B84" s="44" t="s">
        <v>298</v>
      </c>
      <c r="C84" s="45" t="s">
        <v>494</v>
      </c>
      <c r="E84" s="142"/>
      <c r="F84" s="145"/>
      <c r="G84"/>
      <c r="H84"/>
    </row>
    <row r="85" spans="2:8" ht="15">
      <c r="B85" s="46" t="s">
        <v>306</v>
      </c>
      <c r="C85" s="47" t="s">
        <v>497</v>
      </c>
      <c r="E85" s="145"/>
      <c r="F85"/>
      <c r="G85"/>
      <c r="H85"/>
    </row>
    <row r="86" spans="2:8" ht="15.75">
      <c r="B86" s="44" t="s">
        <v>352</v>
      </c>
      <c r="C86" s="45" t="s">
        <v>454</v>
      </c>
      <c r="E86"/>
      <c r="F86"/>
      <c r="G86"/>
      <c r="H86" s="4"/>
    </row>
    <row r="87" spans="2:8" ht="15">
      <c r="B87" s="46" t="s">
        <v>350</v>
      </c>
      <c r="C87" s="47">
        <v>2015</v>
      </c>
      <c r="E87" s="145"/>
      <c r="F87"/>
      <c r="G87"/>
      <c r="H87"/>
    </row>
    <row r="88" spans="2:8" ht="42.75">
      <c r="B88" s="247" t="s">
        <v>300</v>
      </c>
      <c r="C88" s="45" t="s">
        <v>500</v>
      </c>
      <c r="E88"/>
      <c r="F88"/>
      <c r="G88"/>
      <c r="H88" s="4"/>
    </row>
    <row r="89" spans="2:8" ht="15.75">
      <c r="B89" s="248"/>
      <c r="C89" s="45" t="s">
        <v>501</v>
      </c>
      <c r="E89"/>
      <c r="F89"/>
      <c r="G89"/>
      <c r="H89" s="4"/>
    </row>
    <row r="90" spans="2:8">
      <c r="B90" s="249"/>
      <c r="C90" s="45" t="s">
        <v>305</v>
      </c>
    </row>
    <row r="93" spans="2:8">
      <c r="B93" s="147" t="str">
        <f>'PPy Proy'!F241</f>
        <v>B. Monitoreo, seguimiento y control tecnológico</v>
      </c>
    </row>
    <row r="95" spans="2:8">
      <c r="B95" s="245" t="s">
        <v>388</v>
      </c>
      <c r="C95" s="46" t="str">
        <f>'PPy Proy'!E213</f>
        <v>3.1.2. Componente de seguridad interna y externa.</v>
      </c>
      <c r="E95" s="148"/>
      <c r="F95" s="149"/>
    </row>
    <row r="96" spans="2:8">
      <c r="B96" s="246"/>
      <c r="C96" s="46" t="str">
        <f>'PPy Proy'!E241</f>
        <v>8.1.1. Tecnología ITS</v>
      </c>
      <c r="E96" s="148"/>
      <c r="F96" s="149"/>
    </row>
    <row r="97" spans="2:7" ht="156.75">
      <c r="B97" s="44" t="s">
        <v>286</v>
      </c>
      <c r="C97" s="143" t="s">
        <v>451</v>
      </c>
      <c r="E97" s="148"/>
    </row>
    <row r="98" spans="2:7" ht="142.5">
      <c r="B98" s="46" t="s">
        <v>287</v>
      </c>
      <c r="C98" s="47" t="s">
        <v>759</v>
      </c>
      <c r="E98" s="148"/>
    </row>
    <row r="99" spans="2:7">
      <c r="B99" s="44" t="s">
        <v>288</v>
      </c>
      <c r="C99" s="45" t="s">
        <v>443</v>
      </c>
      <c r="E99" s="148"/>
      <c r="F99" s="145"/>
    </row>
    <row r="100" spans="2:7">
      <c r="B100" s="46" t="s">
        <v>290</v>
      </c>
      <c r="C100" s="47" t="s">
        <v>345</v>
      </c>
      <c r="E100" s="148"/>
      <c r="F100" s="145"/>
      <c r="G100" s="149"/>
    </row>
    <row r="101" spans="2:7">
      <c r="B101" s="44" t="s">
        <v>291</v>
      </c>
      <c r="C101" s="45" t="s">
        <v>380</v>
      </c>
      <c r="E101" s="148"/>
      <c r="F101" s="145"/>
    </row>
    <row r="102" spans="2:7">
      <c r="B102" s="46" t="s">
        <v>292</v>
      </c>
      <c r="C102" s="47" t="s">
        <v>452</v>
      </c>
      <c r="E102" s="148"/>
      <c r="F102" s="145"/>
    </row>
    <row r="103" spans="2:7" ht="28.5">
      <c r="B103" s="44" t="s">
        <v>474</v>
      </c>
      <c r="C103" s="45" t="s">
        <v>646</v>
      </c>
      <c r="E103" s="148"/>
    </row>
    <row r="104" spans="2:7" ht="28.5">
      <c r="B104" s="46" t="s">
        <v>293</v>
      </c>
      <c r="C104" s="47" t="s">
        <v>455</v>
      </c>
      <c r="E104" s="148"/>
      <c r="F104" s="150"/>
    </row>
    <row r="105" spans="2:7" ht="71.25">
      <c r="B105" s="44" t="s">
        <v>294</v>
      </c>
      <c r="C105" s="45" t="s">
        <v>647</v>
      </c>
      <c r="E105" s="145"/>
      <c r="F105" s="149"/>
    </row>
    <row r="106" spans="2:7">
      <c r="B106" s="46" t="s">
        <v>296</v>
      </c>
      <c r="C106" s="47" t="s">
        <v>444</v>
      </c>
      <c r="E106" s="148"/>
    </row>
    <row r="107" spans="2:7">
      <c r="B107" s="44" t="s">
        <v>298</v>
      </c>
      <c r="C107" s="45" t="s">
        <v>453</v>
      </c>
      <c r="E107" s="145"/>
    </row>
    <row r="108" spans="2:7">
      <c r="B108" s="46" t="s">
        <v>306</v>
      </c>
      <c r="C108" s="47" t="s">
        <v>648</v>
      </c>
      <c r="E108" s="148"/>
    </row>
    <row r="109" spans="2:7">
      <c r="B109" s="44" t="s">
        <v>352</v>
      </c>
      <c r="C109" s="45" t="s">
        <v>454</v>
      </c>
      <c r="E109" s="148"/>
      <c r="F109" s="149"/>
    </row>
    <row r="110" spans="2:7">
      <c r="B110" s="46" t="s">
        <v>350</v>
      </c>
      <c r="C110" s="47">
        <v>2015</v>
      </c>
      <c r="F110" s="145"/>
    </row>
    <row r="111" spans="2:7">
      <c r="B111" s="247" t="s">
        <v>300</v>
      </c>
      <c r="C111" s="45" t="s">
        <v>445</v>
      </c>
      <c r="F111" s="145"/>
    </row>
    <row r="112" spans="2:7">
      <c r="B112" s="248"/>
      <c r="C112" s="45" t="s">
        <v>446</v>
      </c>
      <c r="F112" s="145"/>
    </row>
    <row r="113" spans="2:8">
      <c r="B113" s="248"/>
      <c r="C113" s="45" t="s">
        <v>447</v>
      </c>
      <c r="F113" s="145"/>
    </row>
    <row r="114" spans="2:8">
      <c r="B114" s="248"/>
      <c r="C114" s="45" t="s">
        <v>448</v>
      </c>
      <c r="E114" s="149"/>
      <c r="F114" s="145"/>
    </row>
    <row r="115" spans="2:8">
      <c r="B115" s="248"/>
      <c r="C115" s="45" t="s">
        <v>649</v>
      </c>
      <c r="E115" s="149"/>
      <c r="F115" s="145"/>
    </row>
    <row r="116" spans="2:8">
      <c r="B116" s="248"/>
      <c r="C116" s="45" t="s">
        <v>449</v>
      </c>
      <c r="F116" s="145"/>
    </row>
    <row r="117" spans="2:8">
      <c r="B117" s="248"/>
      <c r="C117" s="45" t="s">
        <v>650</v>
      </c>
      <c r="F117" s="145"/>
    </row>
    <row r="118" spans="2:8">
      <c r="B118" s="249"/>
      <c r="C118" s="146" t="s">
        <v>361</v>
      </c>
      <c r="F118" s="145"/>
    </row>
    <row r="119" spans="2:8">
      <c r="F119" s="145"/>
    </row>
    <row r="121" spans="2:8">
      <c r="B121" s="147" t="str">
        <f>'PPy Proy'!F216</f>
        <v>C. ASV urbano</v>
      </c>
    </row>
    <row r="123" spans="2:8" ht="28.5">
      <c r="B123" s="154" t="s">
        <v>388</v>
      </c>
      <c r="C123" s="46" t="str">
        <f>'PPy Proy'!E216</f>
        <v>3.1.3. Programa Municipal de seguridad de la Movilidad</v>
      </c>
      <c r="E123" s="148"/>
      <c r="F123" s="149"/>
    </row>
    <row r="124" spans="2:8" ht="71.25">
      <c r="B124" s="44" t="s">
        <v>286</v>
      </c>
      <c r="C124" s="143" t="s">
        <v>520</v>
      </c>
      <c r="E124" s="142"/>
      <c r="F124" s="145"/>
      <c r="G124"/>
      <c r="H124"/>
    </row>
    <row r="125" spans="2:8" ht="71.25">
      <c r="B125" s="46" t="s">
        <v>287</v>
      </c>
      <c r="C125" s="47" t="s">
        <v>529</v>
      </c>
      <c r="E125" s="142"/>
      <c r="F125" s="145"/>
      <c r="G125"/>
      <c r="H125"/>
    </row>
    <row r="126" spans="2:8" ht="15.75">
      <c r="B126" s="44" t="s">
        <v>288</v>
      </c>
      <c r="C126" s="45" t="s">
        <v>503</v>
      </c>
      <c r="E126" s="142"/>
      <c r="F126"/>
      <c r="G126"/>
    </row>
    <row r="127" spans="2:8" ht="15.75">
      <c r="B127" s="46" t="s">
        <v>290</v>
      </c>
      <c r="C127" s="47" t="s">
        <v>345</v>
      </c>
      <c r="E127" s="142"/>
      <c r="F127"/>
      <c r="G127"/>
    </row>
    <row r="128" spans="2:8" ht="15.75">
      <c r="B128" s="44" t="s">
        <v>291</v>
      </c>
      <c r="C128" s="45" t="s">
        <v>380</v>
      </c>
      <c r="E128" s="142"/>
      <c r="F128"/>
      <c r="G128" s="4"/>
      <c r="H128"/>
    </row>
    <row r="129" spans="2:8" ht="15.75">
      <c r="B129" s="46" t="s">
        <v>292</v>
      </c>
      <c r="C129" s="47" t="s">
        <v>466</v>
      </c>
      <c r="E129" s="142"/>
      <c r="F129"/>
      <c r="G129" s="4"/>
      <c r="H129"/>
    </row>
    <row r="130" spans="2:8" ht="28.5">
      <c r="B130" s="44" t="s">
        <v>474</v>
      </c>
      <c r="C130" s="45" t="s">
        <v>521</v>
      </c>
      <c r="E130" s="142"/>
      <c r="F130" s="145"/>
      <c r="G130"/>
      <c r="H130"/>
    </row>
    <row r="131" spans="2:8" ht="15.75">
      <c r="B131" s="46" t="s">
        <v>293</v>
      </c>
      <c r="C131" s="47" t="s">
        <v>528</v>
      </c>
      <c r="E131" s="142"/>
      <c r="F131" s="145"/>
      <c r="G131"/>
      <c r="H131"/>
    </row>
    <row r="132" spans="2:8" ht="28.5">
      <c r="B132" s="44" t="s">
        <v>294</v>
      </c>
      <c r="C132" s="45" t="s">
        <v>522</v>
      </c>
      <c r="E132" s="142"/>
      <c r="F132" s="145"/>
      <c r="G132"/>
      <c r="H132"/>
    </row>
    <row r="133" spans="2:8" ht="28.5">
      <c r="B133" s="46" t="s">
        <v>296</v>
      </c>
      <c r="C133" s="47" t="s">
        <v>523</v>
      </c>
      <c r="E133" s="142"/>
      <c r="F133"/>
      <c r="G133"/>
      <c r="H133"/>
    </row>
    <row r="134" spans="2:8" ht="15">
      <c r="B134" s="44" t="s">
        <v>298</v>
      </c>
      <c r="C134" s="45" t="s">
        <v>453</v>
      </c>
      <c r="E134" s="145"/>
      <c r="F134"/>
      <c r="G134"/>
      <c r="H134"/>
    </row>
    <row r="135" spans="2:8" ht="15">
      <c r="B135" s="46" t="s">
        <v>306</v>
      </c>
      <c r="C135" s="47" t="s">
        <v>527</v>
      </c>
      <c r="E135" s="145"/>
      <c r="F135"/>
      <c r="G135"/>
      <c r="H135"/>
    </row>
    <row r="136" spans="2:8" ht="15">
      <c r="B136" s="44" t="s">
        <v>352</v>
      </c>
      <c r="C136" s="45" t="s">
        <v>439</v>
      </c>
      <c r="E136"/>
      <c r="F136"/>
      <c r="G136"/>
    </row>
    <row r="137" spans="2:8">
      <c r="B137" s="46" t="s">
        <v>350</v>
      </c>
      <c r="C137" s="47">
        <v>2014</v>
      </c>
      <c r="F137" s="145"/>
    </row>
    <row r="138" spans="2:8">
      <c r="B138" s="250" t="s">
        <v>300</v>
      </c>
      <c r="C138" s="45" t="s">
        <v>525</v>
      </c>
      <c r="F138" s="145"/>
    </row>
    <row r="139" spans="2:8">
      <c r="B139" s="250"/>
      <c r="C139" s="45" t="s">
        <v>526</v>
      </c>
      <c r="F139" s="145"/>
    </row>
    <row r="140" spans="2:8">
      <c r="B140" s="250"/>
      <c r="C140" s="45" t="s">
        <v>305</v>
      </c>
      <c r="F140" s="145"/>
    </row>
    <row r="141" spans="2:8">
      <c r="F141" s="145"/>
    </row>
    <row r="142" spans="2:8">
      <c r="B142" s="251" t="str">
        <f>'PPy Proy'!F217</f>
        <v>D. Capacitación</v>
      </c>
      <c r="C142" s="251"/>
    </row>
    <row r="144" spans="2:8" ht="28.5">
      <c r="B144" s="154" t="s">
        <v>388</v>
      </c>
      <c r="C144" s="46" t="str">
        <f>C123</f>
        <v>3.1.3. Programa Municipal de seguridad de la Movilidad</v>
      </c>
      <c r="E144" s="148"/>
      <c r="F144" s="149"/>
    </row>
    <row r="145" spans="2:8" ht="270.75">
      <c r="B145" s="44" t="s">
        <v>286</v>
      </c>
      <c r="C145" s="143" t="s">
        <v>567</v>
      </c>
      <c r="E145" s="142"/>
      <c r="F145" s="145"/>
      <c r="G145"/>
      <c r="H145"/>
    </row>
    <row r="146" spans="2:8" ht="71.25">
      <c r="B146" s="46" t="s">
        <v>287</v>
      </c>
      <c r="C146" s="47" t="s">
        <v>568</v>
      </c>
      <c r="E146" s="142"/>
      <c r="F146" s="145"/>
      <c r="G146"/>
      <c r="H146"/>
    </row>
    <row r="147" spans="2:8" ht="15.75">
      <c r="B147" s="44" t="s">
        <v>288</v>
      </c>
      <c r="C147" s="45" t="s">
        <v>503</v>
      </c>
      <c r="E147" s="142"/>
      <c r="F147"/>
      <c r="G147"/>
    </row>
    <row r="148" spans="2:8" ht="15.75">
      <c r="B148" s="46" t="s">
        <v>290</v>
      </c>
      <c r="C148" s="47" t="s">
        <v>345</v>
      </c>
      <c r="E148" s="142"/>
      <c r="F148"/>
      <c r="G148"/>
      <c r="H148" s="4"/>
    </row>
    <row r="149" spans="2:8" ht="15.75">
      <c r="B149" s="44" t="s">
        <v>291</v>
      </c>
      <c r="C149" s="45" t="s">
        <v>380</v>
      </c>
      <c r="E149" s="142"/>
      <c r="F149"/>
      <c r="G149" s="4"/>
      <c r="H149"/>
    </row>
    <row r="150" spans="2:8" ht="15.75">
      <c r="B150" s="46" t="s">
        <v>292</v>
      </c>
      <c r="C150" s="47" t="s">
        <v>569</v>
      </c>
      <c r="E150" s="142"/>
      <c r="F150"/>
      <c r="H150"/>
    </row>
    <row r="151" spans="2:8" ht="28.5">
      <c r="B151" s="44" t="s">
        <v>474</v>
      </c>
      <c r="C151" s="45" t="s">
        <v>576</v>
      </c>
      <c r="E151" s="142"/>
      <c r="F151"/>
      <c r="G151"/>
      <c r="H151" s="4"/>
    </row>
    <row r="152" spans="2:8" ht="28.5">
      <c r="B152" s="46" t="s">
        <v>293</v>
      </c>
      <c r="C152" s="47" t="s">
        <v>570</v>
      </c>
      <c r="E152" s="142"/>
      <c r="F152" s="145"/>
      <c r="G152"/>
      <c r="H152"/>
    </row>
    <row r="153" spans="2:8" ht="15.75">
      <c r="B153" s="44" t="s">
        <v>294</v>
      </c>
      <c r="C153" s="45" t="s">
        <v>571</v>
      </c>
      <c r="E153" s="142"/>
      <c r="F153" s="145"/>
      <c r="G153"/>
      <c r="H153"/>
    </row>
    <row r="154" spans="2:8" ht="15.75">
      <c r="B154" s="46" t="s">
        <v>296</v>
      </c>
      <c r="C154" s="47" t="s">
        <v>572</v>
      </c>
      <c r="E154" s="142"/>
      <c r="F154" s="145"/>
      <c r="G154"/>
      <c r="H154"/>
    </row>
    <row r="155" spans="2:8" ht="15.75">
      <c r="B155" s="44" t="s">
        <v>298</v>
      </c>
      <c r="C155" s="45" t="s">
        <v>575</v>
      </c>
      <c r="E155" s="142"/>
      <c r="F155" s="145"/>
      <c r="G155"/>
      <c r="H155"/>
    </row>
    <row r="156" spans="2:8" ht="15">
      <c r="B156" s="46" t="s">
        <v>306</v>
      </c>
      <c r="C156" s="47" t="s">
        <v>372</v>
      </c>
      <c r="E156" s="145"/>
      <c r="F156"/>
      <c r="G156"/>
      <c r="H156"/>
    </row>
    <row r="157" spans="2:8" ht="15">
      <c r="B157" s="44" t="s">
        <v>352</v>
      </c>
      <c r="C157" s="45" t="s">
        <v>454</v>
      </c>
      <c r="E157" s="145"/>
      <c r="F157"/>
      <c r="G157"/>
      <c r="H157"/>
    </row>
    <row r="158" spans="2:8" ht="15">
      <c r="B158" s="46" t="s">
        <v>350</v>
      </c>
      <c r="C158" s="47">
        <v>2014</v>
      </c>
      <c r="E158"/>
      <c r="F158"/>
      <c r="G158"/>
    </row>
    <row r="159" spans="2:8">
      <c r="B159" s="250" t="s">
        <v>300</v>
      </c>
      <c r="C159" s="45" t="s">
        <v>573</v>
      </c>
      <c r="F159" s="145"/>
    </row>
    <row r="160" spans="2:8" ht="28.5">
      <c r="B160" s="250"/>
      <c r="C160" s="45" t="s">
        <v>574</v>
      </c>
      <c r="F160" s="145"/>
    </row>
    <row r="161" spans="2:10">
      <c r="B161" s="250"/>
      <c r="C161" s="45" t="s">
        <v>461</v>
      </c>
      <c r="F161" s="145"/>
    </row>
    <row r="162" spans="2:10">
      <c r="B162" s="250"/>
      <c r="C162" s="45" t="s">
        <v>305</v>
      </c>
      <c r="E162" s="149"/>
      <c r="F162" s="145"/>
    </row>
    <row r="163" spans="2:10">
      <c r="F163" s="145"/>
    </row>
    <row r="164" spans="2:10">
      <c r="B164" s="147" t="str">
        <f>'PPy Proy'!F218</f>
        <v>E. Complejos viales de educación y prevención</v>
      </c>
    </row>
    <row r="166" spans="2:10" ht="28.5">
      <c r="B166" s="46" t="s">
        <v>307</v>
      </c>
      <c r="C166" s="46" t="str">
        <f>'PPy Proy'!E216</f>
        <v>3.1.3. Programa Municipal de seguridad de la Movilidad</v>
      </c>
    </row>
    <row r="167" spans="2:10" ht="71.25">
      <c r="B167" s="44" t="s">
        <v>286</v>
      </c>
      <c r="C167" s="45" t="s">
        <v>343</v>
      </c>
      <c r="E167" s="142"/>
      <c r="F167" s="4"/>
      <c r="G167"/>
      <c r="H167"/>
      <c r="I167"/>
      <c r="J167"/>
    </row>
    <row r="168" spans="2:10" ht="28.5">
      <c r="B168" s="46" t="s">
        <v>287</v>
      </c>
      <c r="C168" s="47" t="s">
        <v>344</v>
      </c>
      <c r="E168" s="142"/>
      <c r="F168" s="4"/>
      <c r="G168"/>
      <c r="H168"/>
      <c r="I168"/>
      <c r="J168"/>
    </row>
    <row r="169" spans="2:10" ht="15.75">
      <c r="B169" s="44" t="s">
        <v>288</v>
      </c>
      <c r="C169" s="45" t="s">
        <v>289</v>
      </c>
      <c r="E169" s="142"/>
      <c r="F169"/>
      <c r="G169"/>
      <c r="H169" s="4"/>
      <c r="I169"/>
      <c r="J169"/>
    </row>
    <row r="170" spans="2:10" ht="15.75">
      <c r="B170" s="46" t="s">
        <v>290</v>
      </c>
      <c r="C170" s="47" t="s">
        <v>345</v>
      </c>
      <c r="E170" s="142"/>
      <c r="F170"/>
      <c r="G170"/>
      <c r="H170" s="4"/>
      <c r="I170"/>
      <c r="J170"/>
    </row>
    <row r="171" spans="2:10" ht="15.75">
      <c r="B171" s="44" t="s">
        <v>291</v>
      </c>
      <c r="C171" s="45" t="s">
        <v>362</v>
      </c>
      <c r="E171" s="142"/>
      <c r="F171"/>
      <c r="G171" s="4"/>
      <c r="H171"/>
      <c r="I171"/>
      <c r="J171"/>
    </row>
    <row r="172" spans="2:10" ht="15.75">
      <c r="B172" s="46" t="s">
        <v>292</v>
      </c>
      <c r="C172" s="47" t="s">
        <v>346</v>
      </c>
      <c r="E172" s="142"/>
      <c r="F172"/>
      <c r="G172" s="4"/>
      <c r="H172"/>
      <c r="I172"/>
      <c r="J172"/>
    </row>
    <row r="173" spans="2:10" ht="28.5">
      <c r="B173" s="44" t="s">
        <v>474</v>
      </c>
      <c r="C173" s="45" t="s">
        <v>347</v>
      </c>
      <c r="E173" s="142"/>
      <c r="F173" s="4"/>
      <c r="G173"/>
      <c r="H173"/>
      <c r="I173"/>
      <c r="J173"/>
    </row>
    <row r="174" spans="2:10" ht="15.75">
      <c r="B174" s="46" t="s">
        <v>293</v>
      </c>
      <c r="C174" s="47" t="s">
        <v>348</v>
      </c>
      <c r="E174" s="142"/>
      <c r="F174" s="4"/>
      <c r="G174"/>
      <c r="H174"/>
      <c r="I174"/>
      <c r="J174"/>
    </row>
    <row r="175" spans="2:10" ht="15.75">
      <c r="B175" s="44" t="s">
        <v>294</v>
      </c>
      <c r="C175" s="45" t="s">
        <v>295</v>
      </c>
      <c r="E175" s="142"/>
      <c r="F175" s="4"/>
      <c r="G175"/>
      <c r="H175"/>
      <c r="I175"/>
      <c r="J175"/>
    </row>
    <row r="176" spans="2:10" ht="42.75">
      <c r="B176" s="46" t="s">
        <v>296</v>
      </c>
      <c r="C176" s="47" t="s">
        <v>297</v>
      </c>
      <c r="E176" s="142"/>
      <c r="F176" s="4"/>
      <c r="G176"/>
      <c r="H176"/>
      <c r="I176"/>
      <c r="J176"/>
    </row>
    <row r="177" spans="2:10" ht="15.75">
      <c r="B177" s="44" t="s">
        <v>298</v>
      </c>
      <c r="C177" s="45" t="s">
        <v>299</v>
      </c>
      <c r="E177" s="142"/>
      <c r="F177" s="4"/>
      <c r="G177"/>
      <c r="H177"/>
      <c r="I177"/>
      <c r="J177"/>
    </row>
    <row r="178" spans="2:10" ht="42.75">
      <c r="B178" s="46" t="s">
        <v>306</v>
      </c>
      <c r="C178" s="47" t="s">
        <v>349</v>
      </c>
      <c r="E178" s="142"/>
      <c r="F178" s="4"/>
      <c r="G178"/>
      <c r="H178"/>
      <c r="I178"/>
      <c r="J178"/>
    </row>
    <row r="179" spans="2:10" ht="15.75">
      <c r="B179" s="44" t="s">
        <v>352</v>
      </c>
      <c r="C179" s="45" t="s">
        <v>353</v>
      </c>
      <c r="E179"/>
      <c r="F179" s="4"/>
      <c r="G179"/>
      <c r="H179"/>
      <c r="I179"/>
      <c r="J179"/>
    </row>
    <row r="180" spans="2:10" ht="15.75">
      <c r="B180" s="46" t="s">
        <v>350</v>
      </c>
      <c r="C180" s="47">
        <v>2014</v>
      </c>
      <c r="E180"/>
      <c r="F180"/>
      <c r="G180"/>
      <c r="H180" s="4"/>
      <c r="I180"/>
      <c r="J180" s="4"/>
    </row>
    <row r="181" spans="2:10">
      <c r="B181" s="247" t="s">
        <v>300</v>
      </c>
      <c r="C181" s="45" t="s">
        <v>351</v>
      </c>
    </row>
    <row r="182" spans="2:10">
      <c r="B182" s="248"/>
      <c r="C182" s="45" t="s">
        <v>302</v>
      </c>
    </row>
    <row r="183" spans="2:10">
      <c r="B183" s="248"/>
      <c r="C183" s="45" t="s">
        <v>303</v>
      </c>
    </row>
    <row r="184" spans="2:10">
      <c r="B184" s="248"/>
      <c r="C184" s="45" t="s">
        <v>304</v>
      </c>
    </row>
    <row r="185" spans="2:10">
      <c r="B185" s="249"/>
      <c r="C185" s="45" t="s">
        <v>305</v>
      </c>
    </row>
    <row r="187" spans="2:10">
      <c r="B187" s="147" t="str">
        <f>'PPy Proy'!F219</f>
        <v>F. Equipamiento especializado</v>
      </c>
    </row>
    <row r="189" spans="2:10" ht="28.5">
      <c r="B189" s="46" t="s">
        <v>307</v>
      </c>
      <c r="C189" s="46" t="str">
        <f>C166</f>
        <v>3.1.3. Programa Municipal de seguridad de la Movilidad</v>
      </c>
    </row>
    <row r="190" spans="2:10" ht="114">
      <c r="B190" s="44" t="s">
        <v>286</v>
      </c>
      <c r="C190" s="45" t="s">
        <v>577</v>
      </c>
      <c r="E190" s="142"/>
      <c r="F190" s="145"/>
      <c r="G190"/>
      <c r="H190"/>
      <c r="I190"/>
      <c r="J190"/>
    </row>
    <row r="191" spans="2:10" ht="85.5">
      <c r="B191" s="46" t="s">
        <v>287</v>
      </c>
      <c r="C191" s="47" t="s">
        <v>578</v>
      </c>
      <c r="E191" s="4"/>
      <c r="F191"/>
      <c r="G191"/>
      <c r="H191"/>
      <c r="I191"/>
      <c r="J191"/>
    </row>
    <row r="192" spans="2:10" ht="15.75">
      <c r="B192" s="44" t="s">
        <v>288</v>
      </c>
      <c r="C192" s="45" t="s">
        <v>355</v>
      </c>
      <c r="E192" s="142"/>
      <c r="F192" s="145"/>
      <c r="G192"/>
      <c r="H192"/>
      <c r="I192"/>
      <c r="J192"/>
    </row>
    <row r="193" spans="2:10" ht="15.75">
      <c r="B193" s="46" t="s">
        <v>290</v>
      </c>
      <c r="C193" s="47" t="s">
        <v>585</v>
      </c>
      <c r="E193" s="142"/>
      <c r="F193"/>
      <c r="G193"/>
      <c r="H193" s="4"/>
      <c r="I193"/>
      <c r="J193"/>
    </row>
    <row r="194" spans="2:10" ht="15.75">
      <c r="B194" s="44" t="s">
        <v>291</v>
      </c>
      <c r="C194" s="45" t="s">
        <v>380</v>
      </c>
      <c r="E194" s="142"/>
      <c r="F194"/>
      <c r="G194" s="4"/>
      <c r="H194"/>
      <c r="I194"/>
      <c r="J194"/>
    </row>
    <row r="195" spans="2:10" ht="15.75">
      <c r="B195" s="46" t="s">
        <v>292</v>
      </c>
      <c r="C195" s="47" t="s">
        <v>586</v>
      </c>
      <c r="E195" s="142"/>
      <c r="F195"/>
      <c r="H195"/>
      <c r="I195"/>
      <c r="J195"/>
    </row>
    <row r="196" spans="2:10" ht="28.5">
      <c r="B196" s="44" t="s">
        <v>474</v>
      </c>
      <c r="C196" s="45" t="s">
        <v>590</v>
      </c>
      <c r="E196" s="142"/>
      <c r="F196"/>
      <c r="G196"/>
      <c r="H196" s="4"/>
      <c r="I196"/>
      <c r="J196"/>
    </row>
    <row r="197" spans="2:10" ht="15.75">
      <c r="B197" s="46" t="s">
        <v>293</v>
      </c>
      <c r="C197" s="47" t="s">
        <v>579</v>
      </c>
      <c r="E197" s="142"/>
      <c r="F197" s="145"/>
      <c r="G197"/>
      <c r="H197"/>
      <c r="I197"/>
      <c r="J197"/>
    </row>
    <row r="198" spans="2:10" ht="15.75">
      <c r="B198" s="44" t="s">
        <v>294</v>
      </c>
      <c r="C198" s="45" t="s">
        <v>580</v>
      </c>
      <c r="E198" s="142"/>
      <c r="F198" s="145"/>
      <c r="G198"/>
      <c r="H198"/>
      <c r="I198"/>
      <c r="J198"/>
    </row>
    <row r="199" spans="2:10" ht="28.5">
      <c r="B199" s="46" t="s">
        <v>296</v>
      </c>
      <c r="C199" s="47" t="s">
        <v>581</v>
      </c>
      <c r="E199" s="142"/>
      <c r="F199" s="145"/>
      <c r="G199"/>
      <c r="H199"/>
      <c r="I199"/>
      <c r="J199"/>
    </row>
    <row r="200" spans="2:10" ht="15.75">
      <c r="B200" s="44" t="s">
        <v>298</v>
      </c>
      <c r="C200" s="45" t="s">
        <v>575</v>
      </c>
      <c r="E200" s="142"/>
      <c r="F200"/>
      <c r="G200"/>
      <c r="H200" s="4"/>
      <c r="I200"/>
      <c r="J200"/>
    </row>
    <row r="201" spans="2:10" ht="15.75">
      <c r="B201" s="46" t="s">
        <v>306</v>
      </c>
      <c r="C201" s="47" t="s">
        <v>589</v>
      </c>
      <c r="E201" s="142"/>
      <c r="F201" s="145"/>
      <c r="G201"/>
      <c r="H201"/>
      <c r="I201"/>
      <c r="J201"/>
    </row>
    <row r="202" spans="2:10" ht="15">
      <c r="B202" s="44" t="s">
        <v>352</v>
      </c>
      <c r="C202" s="45" t="s">
        <v>587</v>
      </c>
      <c r="E202" s="145"/>
      <c r="F202"/>
      <c r="G202"/>
      <c r="H202"/>
      <c r="I202"/>
      <c r="J202"/>
    </row>
    <row r="203" spans="2:10" ht="15.75">
      <c r="B203" s="46" t="s">
        <v>350</v>
      </c>
      <c r="C203" s="47" t="s">
        <v>588</v>
      </c>
      <c r="E203" s="145"/>
      <c r="F203"/>
      <c r="G203"/>
      <c r="H203"/>
      <c r="I203"/>
      <c r="J203" s="4"/>
    </row>
    <row r="204" spans="2:10" ht="15">
      <c r="B204" s="247" t="s">
        <v>300</v>
      </c>
      <c r="C204" s="45" t="s">
        <v>582</v>
      </c>
      <c r="E204"/>
      <c r="F204"/>
      <c r="G204"/>
    </row>
    <row r="205" spans="2:10">
      <c r="B205" s="248"/>
      <c r="C205" s="45" t="s">
        <v>583</v>
      </c>
    </row>
    <row r="206" spans="2:10">
      <c r="B206" s="248"/>
      <c r="C206" s="45" t="s">
        <v>411</v>
      </c>
    </row>
    <row r="207" spans="2:10">
      <c r="B207" s="248"/>
      <c r="C207" s="45" t="s">
        <v>584</v>
      </c>
    </row>
    <row r="208" spans="2:10">
      <c r="B208" s="249"/>
      <c r="C208" s="45" t="s">
        <v>305</v>
      </c>
    </row>
    <row r="209" spans="2:10">
      <c r="B209" s="147"/>
    </row>
    <row r="210" spans="2:10">
      <c r="B210" s="147" t="str">
        <f>'PPy Proy'!F220</f>
        <v>G. Estudio de accidentología</v>
      </c>
    </row>
    <row r="212" spans="2:10" ht="28.5">
      <c r="B212" s="46" t="s">
        <v>307</v>
      </c>
      <c r="C212" s="46" t="str">
        <f>'PPy Proy'!E216</f>
        <v>3.1.3. Programa Municipal de seguridad de la Movilidad</v>
      </c>
    </row>
    <row r="213" spans="2:10" ht="99.75">
      <c r="B213" s="44" t="s">
        <v>286</v>
      </c>
      <c r="C213" s="45" t="s">
        <v>546</v>
      </c>
      <c r="E213" s="142"/>
      <c r="F213" s="145"/>
      <c r="G213"/>
      <c r="H213"/>
      <c r="I213"/>
      <c r="J213"/>
    </row>
    <row r="214" spans="2:10" ht="71.25">
      <c r="B214" s="46" t="s">
        <v>287</v>
      </c>
      <c r="C214" s="47" t="s">
        <v>554</v>
      </c>
      <c r="E214" s="142"/>
      <c r="F214" s="145"/>
      <c r="G214"/>
      <c r="H214"/>
      <c r="I214"/>
      <c r="J214"/>
    </row>
    <row r="215" spans="2:10" ht="15.75">
      <c r="B215" s="44" t="s">
        <v>288</v>
      </c>
      <c r="C215" s="45" t="s">
        <v>503</v>
      </c>
      <c r="E215" s="142"/>
      <c r="F215"/>
      <c r="G215"/>
      <c r="I215"/>
      <c r="J215"/>
    </row>
    <row r="216" spans="2:10" ht="15.75">
      <c r="B216" s="46" t="s">
        <v>290</v>
      </c>
      <c r="C216" s="47" t="s">
        <v>345</v>
      </c>
      <c r="E216" s="142"/>
      <c r="F216"/>
      <c r="G216"/>
      <c r="I216"/>
      <c r="J216"/>
    </row>
    <row r="217" spans="2:10" ht="15.75">
      <c r="B217" s="44" t="s">
        <v>291</v>
      </c>
      <c r="C217" s="45" t="s">
        <v>380</v>
      </c>
      <c r="E217" s="142"/>
      <c r="F217"/>
      <c r="G217" s="4"/>
      <c r="H217"/>
      <c r="I217"/>
      <c r="J217"/>
    </row>
    <row r="218" spans="2:10" ht="15.75">
      <c r="B218" s="46" t="s">
        <v>292</v>
      </c>
      <c r="C218" s="47" t="s">
        <v>466</v>
      </c>
      <c r="E218" s="142"/>
      <c r="F218"/>
      <c r="H218"/>
      <c r="I218"/>
      <c r="J218"/>
    </row>
    <row r="219" spans="2:10" ht="28.5">
      <c r="B219" s="44" t="s">
        <v>474</v>
      </c>
      <c r="C219" s="45" t="s">
        <v>547</v>
      </c>
      <c r="E219" s="142"/>
      <c r="F219" s="145"/>
      <c r="G219"/>
      <c r="H219"/>
      <c r="I219"/>
      <c r="J219"/>
    </row>
    <row r="220" spans="2:10" ht="15.75">
      <c r="B220" s="46" t="s">
        <v>293</v>
      </c>
      <c r="C220" s="47" t="str">
        <f>C131</f>
        <v>Revisión de la siniestralidad</v>
      </c>
      <c r="E220" s="142"/>
      <c r="F220" s="4"/>
      <c r="G220"/>
      <c r="H220"/>
      <c r="I220"/>
      <c r="J220"/>
    </row>
    <row r="221" spans="2:10" ht="28.5">
      <c r="B221" s="44" t="s">
        <v>294</v>
      </c>
      <c r="C221" s="45" t="s">
        <v>548</v>
      </c>
      <c r="E221" s="142"/>
      <c r="F221" s="145"/>
      <c r="G221"/>
      <c r="H221"/>
      <c r="I221"/>
      <c r="J221"/>
    </row>
    <row r="222" spans="2:10" ht="28.5">
      <c r="B222" s="46" t="s">
        <v>296</v>
      </c>
      <c r="C222" s="47" t="s">
        <v>549</v>
      </c>
      <c r="E222" s="142"/>
      <c r="F222" s="145"/>
      <c r="G222"/>
      <c r="H222"/>
      <c r="I222"/>
      <c r="J222"/>
    </row>
    <row r="223" spans="2:10" ht="15.75">
      <c r="B223" s="44" t="s">
        <v>298</v>
      </c>
      <c r="C223" s="45" t="s">
        <v>524</v>
      </c>
      <c r="E223" s="142"/>
      <c r="F223"/>
      <c r="G223"/>
      <c r="H223"/>
      <c r="I223"/>
      <c r="J223"/>
    </row>
    <row r="224" spans="2:10" ht="15">
      <c r="B224" s="46" t="s">
        <v>306</v>
      </c>
      <c r="C224" s="47" t="s">
        <v>555</v>
      </c>
      <c r="E224" s="145"/>
      <c r="F224"/>
      <c r="G224"/>
      <c r="H224"/>
      <c r="I224"/>
      <c r="J224"/>
    </row>
    <row r="225" spans="2:10" ht="15">
      <c r="B225" s="44" t="s">
        <v>352</v>
      </c>
      <c r="C225" s="45" t="s">
        <v>439</v>
      </c>
      <c r="E225" s="145"/>
      <c r="F225"/>
      <c r="G225"/>
      <c r="H225"/>
      <c r="I225"/>
      <c r="J225"/>
    </row>
    <row r="226" spans="2:10" ht="15.75">
      <c r="B226" s="46" t="s">
        <v>350</v>
      </c>
      <c r="C226" s="47">
        <v>2014</v>
      </c>
      <c r="E226" s="145"/>
      <c r="F226"/>
      <c r="G226"/>
      <c r="H226"/>
      <c r="I226"/>
      <c r="J226" s="4"/>
    </row>
    <row r="227" spans="2:10" ht="15">
      <c r="B227" s="247" t="s">
        <v>300</v>
      </c>
      <c r="C227" s="45" t="s">
        <v>550</v>
      </c>
      <c r="E227" s="145"/>
      <c r="F227"/>
      <c r="G227"/>
      <c r="H227"/>
      <c r="I227"/>
    </row>
    <row r="228" spans="2:10" ht="15">
      <c r="B228" s="248"/>
      <c r="C228" s="45" t="s">
        <v>551</v>
      </c>
      <c r="E228"/>
      <c r="F228"/>
      <c r="G228"/>
      <c r="H228"/>
    </row>
    <row r="229" spans="2:10">
      <c r="B229" s="248"/>
      <c r="C229" s="45" t="s">
        <v>552</v>
      </c>
    </row>
    <row r="230" spans="2:10">
      <c r="B230" s="248"/>
      <c r="C230" s="45" t="s">
        <v>553</v>
      </c>
    </row>
    <row r="231" spans="2:10">
      <c r="B231" s="249"/>
      <c r="C231" s="45" t="s">
        <v>305</v>
      </c>
    </row>
    <row r="234" spans="2:10">
      <c r="B234" s="147" t="str">
        <f>'PPy Proy'!F221</f>
        <v>H. Concienciación</v>
      </c>
    </row>
    <row r="236" spans="2:10" ht="28.5">
      <c r="B236" s="46" t="s">
        <v>307</v>
      </c>
      <c r="C236" s="46" t="str">
        <f>C189</f>
        <v>3.1.3. Programa Municipal de seguridad de la Movilidad</v>
      </c>
    </row>
    <row r="237" spans="2:10" ht="156.75">
      <c r="B237" s="44" t="s">
        <v>286</v>
      </c>
      <c r="C237" s="45" t="s">
        <v>556</v>
      </c>
      <c r="E237" s="142"/>
      <c r="F237" s="145"/>
      <c r="G237"/>
      <c r="H237"/>
      <c r="I237"/>
      <c r="J237"/>
    </row>
    <row r="238" spans="2:10" ht="99.75">
      <c r="B238" s="46" t="s">
        <v>287</v>
      </c>
      <c r="C238" s="47" t="s">
        <v>565</v>
      </c>
      <c r="E238" s="142"/>
      <c r="F238" s="145"/>
      <c r="G238"/>
      <c r="H238"/>
      <c r="I238"/>
      <c r="J238"/>
    </row>
    <row r="239" spans="2:10" ht="15.75">
      <c r="B239" s="44" t="s">
        <v>288</v>
      </c>
      <c r="C239" s="45" t="s">
        <v>503</v>
      </c>
      <c r="E239" s="142"/>
      <c r="F239"/>
      <c r="G239"/>
      <c r="I239"/>
      <c r="J239"/>
    </row>
    <row r="240" spans="2:10" ht="15.75">
      <c r="B240" s="46" t="s">
        <v>290</v>
      </c>
      <c r="C240" s="47" t="s">
        <v>345</v>
      </c>
      <c r="E240" s="142"/>
      <c r="F240"/>
      <c r="G240"/>
      <c r="H240" s="4"/>
      <c r="I240"/>
      <c r="J240"/>
    </row>
    <row r="241" spans="2:10" ht="15.75">
      <c r="B241" s="44" t="s">
        <v>291</v>
      </c>
      <c r="C241" s="45" t="s">
        <v>380</v>
      </c>
      <c r="E241" s="142"/>
      <c r="F241"/>
      <c r="G241" s="4"/>
      <c r="H241"/>
      <c r="I241"/>
      <c r="J241"/>
    </row>
    <row r="242" spans="2:10" ht="28.5">
      <c r="B242" s="46" t="s">
        <v>292</v>
      </c>
      <c r="C242" s="47" t="s">
        <v>557</v>
      </c>
      <c r="E242" s="142"/>
      <c r="F242" s="145"/>
      <c r="G242"/>
      <c r="H242"/>
      <c r="I242"/>
      <c r="J242"/>
    </row>
    <row r="243" spans="2:10" ht="28.5">
      <c r="B243" s="44" t="s">
        <v>474</v>
      </c>
      <c r="C243" s="45" t="s">
        <v>558</v>
      </c>
      <c r="E243" s="142"/>
      <c r="F243"/>
      <c r="G243"/>
      <c r="I243"/>
      <c r="J243"/>
    </row>
    <row r="244" spans="2:10" ht="28.5">
      <c r="B244" s="46" t="s">
        <v>293</v>
      </c>
      <c r="C244" s="47" t="s">
        <v>564</v>
      </c>
      <c r="E244" s="142"/>
      <c r="F244" s="145"/>
      <c r="G244"/>
      <c r="H244"/>
      <c r="I244"/>
      <c r="J244"/>
    </row>
    <row r="245" spans="2:10" ht="15.75">
      <c r="B245" s="44" t="s">
        <v>294</v>
      </c>
      <c r="C245" s="45" t="s">
        <v>559</v>
      </c>
      <c r="E245" s="142"/>
      <c r="F245" s="145"/>
      <c r="G245"/>
      <c r="H245"/>
      <c r="I245"/>
      <c r="J245"/>
    </row>
    <row r="246" spans="2:10" ht="28.5">
      <c r="B246" s="46" t="s">
        <v>296</v>
      </c>
      <c r="C246" s="47" t="s">
        <v>560</v>
      </c>
      <c r="E246" s="142"/>
      <c r="F246" s="145"/>
      <c r="G246" s="4"/>
      <c r="H246"/>
      <c r="I246"/>
      <c r="J246"/>
    </row>
    <row r="247" spans="2:10" ht="15.75">
      <c r="B247" s="44" t="s">
        <v>298</v>
      </c>
      <c r="C247" s="45" t="s">
        <v>561</v>
      </c>
      <c r="E247" s="142"/>
      <c r="F247" s="145"/>
      <c r="G247"/>
      <c r="H247"/>
      <c r="I247"/>
      <c r="J247"/>
    </row>
    <row r="248" spans="2:10" ht="15.75">
      <c r="B248" s="46" t="s">
        <v>306</v>
      </c>
      <c r="C248" s="47" t="s">
        <v>566</v>
      </c>
      <c r="E248" s="142"/>
      <c r="F248" s="145"/>
      <c r="G248"/>
      <c r="H248"/>
      <c r="I248"/>
      <c r="J248"/>
    </row>
    <row r="249" spans="2:10" ht="15">
      <c r="B249" s="44" t="s">
        <v>352</v>
      </c>
      <c r="C249" s="45" t="s">
        <v>439</v>
      </c>
      <c r="E249" s="145"/>
      <c r="F249"/>
      <c r="G249"/>
      <c r="H249"/>
      <c r="I249"/>
      <c r="J249"/>
    </row>
    <row r="250" spans="2:10" ht="15.75">
      <c r="B250" s="46" t="s">
        <v>350</v>
      </c>
      <c r="C250" s="47">
        <v>2014</v>
      </c>
      <c r="E250" s="145"/>
      <c r="F250"/>
      <c r="G250"/>
      <c r="H250"/>
      <c r="I250"/>
      <c r="J250" s="4"/>
    </row>
    <row r="251" spans="2:10" ht="15">
      <c r="B251" s="250" t="s">
        <v>300</v>
      </c>
      <c r="C251" s="45" t="s">
        <v>562</v>
      </c>
      <c r="E251"/>
      <c r="F251"/>
      <c r="G251"/>
    </row>
    <row r="252" spans="2:10">
      <c r="B252" s="250"/>
      <c r="C252" s="45" t="s">
        <v>563</v>
      </c>
    </row>
    <row r="253" spans="2:10">
      <c r="B253" s="250"/>
      <c r="C253" s="45" t="s">
        <v>461</v>
      </c>
    </row>
    <row r="254" spans="2:10">
      <c r="B254" s="250"/>
      <c r="C254" s="45" t="s">
        <v>305</v>
      </c>
    </row>
    <row r="256" spans="2:10">
      <c r="B256" s="147" t="str">
        <f>'PPy Proy'!F226</f>
        <v>I. Señalización Vertical y Creación de un fábrica de señales</v>
      </c>
    </row>
    <row r="258" spans="2:8">
      <c r="B258" s="46" t="s">
        <v>307</v>
      </c>
      <c r="C258" s="46" t="str">
        <f>'PPy Proy'!E226</f>
        <v>4.1.1. Señalización y semaforización vial</v>
      </c>
    </row>
    <row r="259" spans="2:8" ht="85.5">
      <c r="B259" s="44" t="s">
        <v>286</v>
      </c>
      <c r="C259" s="45" t="s">
        <v>464</v>
      </c>
      <c r="E259" s="142"/>
      <c r="G259"/>
      <c r="H259"/>
    </row>
    <row r="260" spans="2:8" ht="42.75">
      <c r="B260" s="46" t="s">
        <v>287</v>
      </c>
      <c r="C260" s="47" t="s">
        <v>465</v>
      </c>
      <c r="E260" s="142"/>
      <c r="G260"/>
      <c r="H260"/>
    </row>
    <row r="261" spans="2:8" ht="15.75">
      <c r="B261" s="44" t="s">
        <v>288</v>
      </c>
      <c r="C261" s="45" t="s">
        <v>355</v>
      </c>
      <c r="E261" s="142"/>
      <c r="F261"/>
      <c r="G261"/>
      <c r="H261" s="4"/>
    </row>
    <row r="262" spans="2:8" ht="15.75">
      <c r="B262" s="46" t="s">
        <v>290</v>
      </c>
      <c r="C262" s="47" t="s">
        <v>471</v>
      </c>
      <c r="E262" s="142"/>
      <c r="F262"/>
      <c r="G262"/>
      <c r="H262" s="4"/>
    </row>
    <row r="263" spans="2:8" ht="15.75">
      <c r="B263" s="44" t="s">
        <v>291</v>
      </c>
      <c r="C263" s="45" t="s">
        <v>380</v>
      </c>
      <c r="E263" s="142"/>
      <c r="F263"/>
      <c r="G263" s="4"/>
      <c r="H263"/>
    </row>
    <row r="264" spans="2:8" ht="15.75">
      <c r="B264" s="46" t="s">
        <v>292</v>
      </c>
      <c r="C264" s="47" t="s">
        <v>472</v>
      </c>
      <c r="E264" s="142"/>
      <c r="F264"/>
      <c r="G264" s="4"/>
      <c r="H264"/>
    </row>
    <row r="265" spans="2:8" ht="28.5">
      <c r="B265" s="44" t="s">
        <v>474</v>
      </c>
      <c r="C265" s="45" t="s">
        <v>473</v>
      </c>
      <c r="E265" s="142"/>
      <c r="F265" s="4"/>
      <c r="G265"/>
      <c r="H265"/>
    </row>
    <row r="266" spans="2:8" ht="28.5">
      <c r="B266" s="46" t="s">
        <v>293</v>
      </c>
      <c r="C266" s="47" t="s">
        <v>475</v>
      </c>
      <c r="E266" s="142"/>
      <c r="G266"/>
      <c r="H266"/>
    </row>
    <row r="267" spans="2:8" ht="57">
      <c r="B267" s="44" t="s">
        <v>294</v>
      </c>
      <c r="C267" s="45" t="s">
        <v>476</v>
      </c>
      <c r="E267" s="142"/>
      <c r="G267"/>
      <c r="H267"/>
    </row>
    <row r="268" spans="2:8" ht="28.5">
      <c r="B268" s="46" t="s">
        <v>296</v>
      </c>
      <c r="C268" s="47" t="s">
        <v>477</v>
      </c>
      <c r="E268" s="142"/>
      <c r="G268"/>
      <c r="H268"/>
    </row>
    <row r="269" spans="2:8" ht="42.75">
      <c r="B269" s="44" t="s">
        <v>298</v>
      </c>
      <c r="C269" s="45" t="s">
        <v>467</v>
      </c>
      <c r="E269" s="142"/>
      <c r="G269"/>
      <c r="H269"/>
    </row>
    <row r="270" spans="2:8" ht="15.75">
      <c r="B270" s="46" t="s">
        <v>306</v>
      </c>
      <c r="C270" s="47" t="s">
        <v>478</v>
      </c>
      <c r="E270" s="142"/>
      <c r="F270"/>
      <c r="G270"/>
      <c r="H270"/>
    </row>
    <row r="271" spans="2:8" ht="15">
      <c r="B271" s="44" t="s">
        <v>352</v>
      </c>
      <c r="C271" s="45" t="s">
        <v>479</v>
      </c>
      <c r="F271"/>
      <c r="G271"/>
      <c r="H271"/>
    </row>
    <row r="272" spans="2:8" ht="15">
      <c r="B272" s="46" t="s">
        <v>350</v>
      </c>
      <c r="C272" s="47" t="s">
        <v>415</v>
      </c>
      <c r="F272"/>
      <c r="G272"/>
      <c r="H272"/>
    </row>
    <row r="273" spans="2:8" ht="15">
      <c r="B273" s="250" t="s">
        <v>300</v>
      </c>
      <c r="C273" s="45" t="s">
        <v>468</v>
      </c>
      <c r="F273"/>
      <c r="G273"/>
      <c r="H273"/>
    </row>
    <row r="274" spans="2:8" ht="15">
      <c r="B274" s="250"/>
      <c r="C274" s="45" t="s">
        <v>469</v>
      </c>
      <c r="E274"/>
      <c r="F274"/>
      <c r="G274"/>
    </row>
    <row r="275" spans="2:8">
      <c r="B275" s="250"/>
      <c r="C275" s="45" t="s">
        <v>470</v>
      </c>
    </row>
    <row r="276" spans="2:8">
      <c r="B276" s="250"/>
      <c r="C276" s="45" t="s">
        <v>305</v>
      </c>
    </row>
    <row r="278" spans="2:8">
      <c r="B278" s="147" t="str">
        <f>'PPy Proy'!F227</f>
        <v>J. Creación de una unidad de demarcación municipal</v>
      </c>
    </row>
    <row r="280" spans="2:8">
      <c r="B280" s="46" t="s">
        <v>307</v>
      </c>
      <c r="C280" s="46" t="str">
        <f>'PPy Proy'!E226</f>
        <v>4.1.1. Señalización y semaforización vial</v>
      </c>
    </row>
    <row r="281" spans="2:8" ht="57">
      <c r="B281" s="44" t="s">
        <v>286</v>
      </c>
      <c r="C281" s="45" t="s">
        <v>402</v>
      </c>
    </row>
    <row r="282" spans="2:8" ht="57">
      <c r="B282" s="46" t="s">
        <v>287</v>
      </c>
      <c r="C282" s="47" t="s">
        <v>403</v>
      </c>
    </row>
    <row r="283" spans="2:8">
      <c r="B283" s="44" t="s">
        <v>288</v>
      </c>
      <c r="C283" s="45" t="s">
        <v>355</v>
      </c>
    </row>
    <row r="284" spans="2:8">
      <c r="B284" s="46" t="s">
        <v>290</v>
      </c>
      <c r="C284" s="47" t="s">
        <v>345</v>
      </c>
    </row>
    <row r="285" spans="2:8">
      <c r="B285" s="44" t="s">
        <v>291</v>
      </c>
      <c r="C285" s="45" t="s">
        <v>380</v>
      </c>
    </row>
    <row r="286" spans="2:8">
      <c r="B286" s="46" t="s">
        <v>292</v>
      </c>
      <c r="C286" s="47" t="s">
        <v>404</v>
      </c>
    </row>
    <row r="287" spans="2:8" ht="28.5">
      <c r="B287" s="44" t="s">
        <v>474</v>
      </c>
      <c r="C287" s="45" t="s">
        <v>405</v>
      </c>
    </row>
    <row r="288" spans="2:8">
      <c r="B288" s="46" t="s">
        <v>293</v>
      </c>
      <c r="C288" s="47" t="s">
        <v>406</v>
      </c>
    </row>
    <row r="289" spans="2:11">
      <c r="B289" s="44" t="s">
        <v>294</v>
      </c>
      <c r="C289" s="45" t="s">
        <v>407</v>
      </c>
    </row>
    <row r="290" spans="2:11" ht="28.5">
      <c r="B290" s="46" t="s">
        <v>296</v>
      </c>
      <c r="C290" s="47" t="s">
        <v>408</v>
      </c>
    </row>
    <row r="291" spans="2:11" ht="28.5">
      <c r="B291" s="44" t="s">
        <v>298</v>
      </c>
      <c r="C291" s="45" t="s">
        <v>409</v>
      </c>
    </row>
    <row r="292" spans="2:11" ht="28.5">
      <c r="B292" s="46" t="s">
        <v>306</v>
      </c>
      <c r="C292" s="47" t="s">
        <v>780</v>
      </c>
    </row>
    <row r="293" spans="2:11" ht="28.5">
      <c r="B293" s="44" t="s">
        <v>352</v>
      </c>
      <c r="C293" s="45" t="s">
        <v>412</v>
      </c>
    </row>
    <row r="294" spans="2:11">
      <c r="B294" s="46" t="s">
        <v>350</v>
      </c>
      <c r="C294" s="47" t="s">
        <v>415</v>
      </c>
    </row>
    <row r="295" spans="2:11">
      <c r="B295" s="247" t="s">
        <v>300</v>
      </c>
      <c r="C295" s="45" t="s">
        <v>414</v>
      </c>
    </row>
    <row r="296" spans="2:11">
      <c r="B296" s="248"/>
      <c r="C296" s="45" t="s">
        <v>410</v>
      </c>
    </row>
    <row r="297" spans="2:11">
      <c r="B297" s="248"/>
      <c r="C297" s="45" t="s">
        <v>411</v>
      </c>
    </row>
    <row r="298" spans="2:11">
      <c r="B298" s="248"/>
      <c r="C298" s="45" t="s">
        <v>413</v>
      </c>
    </row>
    <row r="299" spans="2:11">
      <c r="B299" s="249"/>
      <c r="C299" s="45" t="s">
        <v>361</v>
      </c>
    </row>
    <row r="302" spans="2:11">
      <c r="B302" s="147" t="str">
        <f>'PPy Proy'!F228</f>
        <v>K. Ingenieria de Tránsito y análisis de intersecciones</v>
      </c>
    </row>
    <row r="304" spans="2:11" ht="15.75">
      <c r="B304" s="46" t="s">
        <v>307</v>
      </c>
      <c r="C304" s="46" t="str">
        <f>'PPy Proy'!E226</f>
        <v>4.1.1. Señalización y semaforización vial</v>
      </c>
      <c r="E304" s="142"/>
      <c r="G304"/>
      <c r="H304"/>
      <c r="I304"/>
      <c r="J304"/>
      <c r="K304"/>
    </row>
    <row r="305" spans="2:11" ht="71.25">
      <c r="B305" s="44" t="s">
        <v>286</v>
      </c>
      <c r="C305" s="45" t="s">
        <v>456</v>
      </c>
      <c r="E305" s="142"/>
      <c r="G305"/>
      <c r="H305"/>
      <c r="I305"/>
      <c r="J305"/>
      <c r="K305"/>
    </row>
    <row r="306" spans="2:11" ht="242.25">
      <c r="B306" s="46" t="s">
        <v>287</v>
      </c>
      <c r="C306" s="47" t="s">
        <v>463</v>
      </c>
      <c r="E306"/>
      <c r="F306" s="4"/>
      <c r="G306"/>
      <c r="H306"/>
      <c r="I306"/>
      <c r="J306"/>
      <c r="K306"/>
    </row>
    <row r="307" spans="2:11" ht="15.75">
      <c r="B307" s="44" t="s">
        <v>288</v>
      </c>
      <c r="C307" s="45" t="s">
        <v>289</v>
      </c>
      <c r="E307" s="142"/>
      <c r="F307"/>
      <c r="G307"/>
      <c r="I307"/>
      <c r="J307"/>
      <c r="K307"/>
    </row>
    <row r="308" spans="2:11" ht="15.75">
      <c r="B308" s="46" t="s">
        <v>290</v>
      </c>
      <c r="C308" s="47" t="s">
        <v>345</v>
      </c>
      <c r="E308" s="142"/>
      <c r="F308"/>
      <c r="G308"/>
      <c r="H308" s="4"/>
      <c r="I308"/>
      <c r="J308"/>
      <c r="K308"/>
    </row>
    <row r="309" spans="2:11" ht="15.75">
      <c r="B309" s="44" t="s">
        <v>291</v>
      </c>
      <c r="C309" s="45" t="s">
        <v>380</v>
      </c>
      <c r="E309" s="142"/>
      <c r="F309"/>
      <c r="G309" s="4"/>
      <c r="H309"/>
      <c r="I309"/>
      <c r="J309"/>
      <c r="K309"/>
    </row>
    <row r="310" spans="2:11" ht="15.75">
      <c r="B310" s="46" t="s">
        <v>292</v>
      </c>
      <c r="C310" s="47" t="s">
        <v>462</v>
      </c>
      <c r="E310" s="142"/>
      <c r="F310"/>
      <c r="G310" s="4"/>
      <c r="H310"/>
      <c r="I310"/>
      <c r="J310"/>
      <c r="K310"/>
    </row>
    <row r="311" spans="2:11" ht="28.5">
      <c r="B311" s="44" t="s">
        <v>474</v>
      </c>
      <c r="C311" s="45" t="s">
        <v>480</v>
      </c>
      <c r="E311" s="142"/>
      <c r="F311"/>
      <c r="G311"/>
      <c r="H311" s="4"/>
      <c r="I311"/>
      <c r="J311"/>
      <c r="K311"/>
    </row>
    <row r="312" spans="2:11" ht="42.75">
      <c r="B312" s="46" t="s">
        <v>293</v>
      </c>
      <c r="C312" s="47" t="s">
        <v>457</v>
      </c>
      <c r="E312" s="142"/>
      <c r="G312"/>
      <c r="H312"/>
      <c r="I312"/>
      <c r="J312"/>
      <c r="K312"/>
    </row>
    <row r="313" spans="2:11" ht="42.75">
      <c r="B313" s="44" t="s">
        <v>294</v>
      </c>
      <c r="C313" s="45" t="s">
        <v>481</v>
      </c>
      <c r="E313" s="142"/>
      <c r="F313" s="4"/>
      <c r="G313"/>
      <c r="H313"/>
      <c r="J313"/>
      <c r="K313" s="4"/>
    </row>
    <row r="314" spans="2:11" ht="15.75">
      <c r="B314" s="46" t="s">
        <v>296</v>
      </c>
      <c r="C314" s="47" t="s">
        <v>458</v>
      </c>
      <c r="E314" s="142"/>
      <c r="G314"/>
      <c r="H314"/>
      <c r="I314"/>
      <c r="J314"/>
      <c r="K314"/>
    </row>
    <row r="315" spans="2:11" ht="15.75">
      <c r="B315" s="44" t="s">
        <v>298</v>
      </c>
      <c r="C315" s="45" t="s">
        <v>453</v>
      </c>
      <c r="E315" s="142"/>
      <c r="F315"/>
      <c r="G315"/>
      <c r="H315" s="4"/>
      <c r="I315"/>
      <c r="J315"/>
      <c r="K315"/>
    </row>
    <row r="316" spans="2:11" ht="15.75">
      <c r="B316" s="46" t="s">
        <v>306</v>
      </c>
      <c r="C316" s="47" t="s">
        <v>482</v>
      </c>
      <c r="E316" s="142"/>
      <c r="G316"/>
      <c r="H316"/>
      <c r="I316"/>
      <c r="J316"/>
      <c r="K316"/>
    </row>
    <row r="317" spans="2:11" ht="15">
      <c r="B317" s="44" t="s">
        <v>352</v>
      </c>
      <c r="C317" s="45" t="s">
        <v>439</v>
      </c>
      <c r="F317"/>
      <c r="G317"/>
      <c r="H317"/>
      <c r="I317"/>
      <c r="J317"/>
      <c r="K317"/>
    </row>
    <row r="318" spans="2:11" ht="15">
      <c r="B318" s="46" t="s">
        <v>350</v>
      </c>
      <c r="C318" s="47">
        <v>2014</v>
      </c>
      <c r="F318"/>
      <c r="G318"/>
      <c r="H318"/>
      <c r="I318"/>
      <c r="J318"/>
      <c r="K318"/>
    </row>
    <row r="319" spans="2:11" ht="15">
      <c r="B319" s="247" t="s">
        <v>300</v>
      </c>
      <c r="C319" s="146" t="s">
        <v>459</v>
      </c>
      <c r="F319"/>
      <c r="G319"/>
      <c r="H319"/>
      <c r="I319"/>
      <c r="J319"/>
      <c r="K319"/>
    </row>
    <row r="320" spans="2:11" ht="15">
      <c r="B320" s="248"/>
      <c r="C320" s="146" t="s">
        <v>460</v>
      </c>
      <c r="E320"/>
      <c r="F320"/>
      <c r="G320"/>
      <c r="I320"/>
      <c r="J320"/>
      <c r="K320"/>
    </row>
    <row r="321" spans="2:10">
      <c r="B321" s="248"/>
      <c r="C321" s="146" t="s">
        <v>385</v>
      </c>
    </row>
    <row r="322" spans="2:10">
      <c r="B322" s="248"/>
      <c r="C322" s="146" t="s">
        <v>461</v>
      </c>
    </row>
    <row r="323" spans="2:10">
      <c r="B323" s="249"/>
      <c r="C323" s="153" t="s">
        <v>305</v>
      </c>
    </row>
    <row r="325" spans="2:10">
      <c r="B325" s="147" t="str">
        <f>'PPy Proy'!F229</f>
        <v>L. Matriculación vehicular y Revisión Técnica Vehicular</v>
      </c>
    </row>
    <row r="327" spans="2:10">
      <c r="B327" s="245" t="s">
        <v>307</v>
      </c>
      <c r="C327" s="46" t="str">
        <f>'PPy Proy'!E229</f>
        <v>5.1.1. Control</v>
      </c>
    </row>
    <row r="328" spans="2:10" ht="57">
      <c r="B328" s="246" t="s">
        <v>286</v>
      </c>
      <c r="C328" s="47" t="s">
        <v>519</v>
      </c>
      <c r="E328" s="142"/>
      <c r="F328" s="145"/>
      <c r="G328"/>
      <c r="H328"/>
      <c r="I328"/>
      <c r="J328"/>
    </row>
    <row r="329" spans="2:10" ht="57">
      <c r="B329" s="44" t="s">
        <v>287</v>
      </c>
      <c r="C329" s="143" t="s">
        <v>512</v>
      </c>
      <c r="E329" s="142"/>
      <c r="F329" s="145"/>
      <c r="G329"/>
      <c r="H329"/>
      <c r="I329"/>
      <c r="J329"/>
    </row>
    <row r="330" spans="2:10" ht="15.75">
      <c r="B330" s="46" t="s">
        <v>288</v>
      </c>
      <c r="C330" s="47" t="s">
        <v>503</v>
      </c>
      <c r="E330" s="142"/>
      <c r="F330"/>
      <c r="G330"/>
      <c r="H330" s="4"/>
      <c r="I330"/>
      <c r="J330"/>
    </row>
    <row r="331" spans="2:10" ht="15.75">
      <c r="B331" s="44" t="s">
        <v>290</v>
      </c>
      <c r="C331" s="45" t="s">
        <v>511</v>
      </c>
      <c r="E331" s="142"/>
      <c r="F331"/>
      <c r="G331"/>
      <c r="H331" s="4"/>
      <c r="I331"/>
      <c r="J331"/>
    </row>
    <row r="332" spans="2:10" ht="15.75">
      <c r="B332" s="46" t="s">
        <v>291</v>
      </c>
      <c r="C332" s="47" t="s">
        <v>513</v>
      </c>
      <c r="E332" s="142"/>
      <c r="F332"/>
      <c r="G332" s="4"/>
      <c r="H332"/>
      <c r="I332"/>
      <c r="J332"/>
    </row>
    <row r="333" spans="2:10" ht="15.75">
      <c r="B333" s="44" t="s">
        <v>292</v>
      </c>
      <c r="C333" s="45" t="s">
        <v>508</v>
      </c>
      <c r="E333" s="142"/>
      <c r="F333"/>
      <c r="G333" s="4"/>
      <c r="H333"/>
      <c r="I333"/>
      <c r="J333"/>
    </row>
    <row r="334" spans="2:10" ht="28.5">
      <c r="B334" s="46" t="s">
        <v>474</v>
      </c>
      <c r="C334" s="47" t="s">
        <v>509</v>
      </c>
      <c r="E334" s="142"/>
      <c r="F334" s="4"/>
      <c r="G334"/>
      <c r="H334"/>
      <c r="I334"/>
      <c r="J334"/>
    </row>
    <row r="335" spans="2:10" ht="28.5">
      <c r="B335" s="44" t="s">
        <v>293</v>
      </c>
      <c r="C335" s="45" t="s">
        <v>514</v>
      </c>
      <c r="E335" s="142"/>
      <c r="F335" s="145"/>
      <c r="G335"/>
      <c r="H335"/>
      <c r="I335"/>
      <c r="J335"/>
    </row>
    <row r="336" spans="2:10" ht="28.5">
      <c r="B336" s="46" t="s">
        <v>294</v>
      </c>
      <c r="C336" s="47" t="s">
        <v>515</v>
      </c>
      <c r="E336" s="142"/>
      <c r="F336" s="145"/>
      <c r="G336"/>
      <c r="H336"/>
      <c r="I336"/>
      <c r="J336"/>
    </row>
    <row r="337" spans="2:10" ht="28.5">
      <c r="B337" s="44" t="s">
        <v>296</v>
      </c>
      <c r="C337" s="45" t="s">
        <v>504</v>
      </c>
      <c r="E337" s="142"/>
      <c r="F337" s="145"/>
      <c r="G337"/>
      <c r="H337"/>
      <c r="I337"/>
      <c r="J337"/>
    </row>
    <row r="338" spans="2:10" ht="15.75">
      <c r="B338" s="44" t="s">
        <v>298</v>
      </c>
      <c r="C338" s="45" t="s">
        <v>505</v>
      </c>
      <c r="E338" s="142"/>
      <c r="F338" s="145"/>
      <c r="G338"/>
      <c r="H338"/>
      <c r="I338"/>
      <c r="J338"/>
    </row>
    <row r="339" spans="2:10" ht="15.75">
      <c r="B339" s="46" t="s">
        <v>306</v>
      </c>
      <c r="C339" s="47" t="s">
        <v>518</v>
      </c>
      <c r="E339" s="142"/>
      <c r="F339" s="145"/>
      <c r="G339"/>
      <c r="H339"/>
      <c r="I339"/>
      <c r="J339"/>
    </row>
    <row r="340" spans="2:10" ht="15">
      <c r="B340" s="44" t="s">
        <v>352</v>
      </c>
      <c r="C340" s="45" t="s">
        <v>517</v>
      </c>
      <c r="E340"/>
      <c r="F340" s="145"/>
      <c r="G340"/>
      <c r="H340"/>
      <c r="I340"/>
      <c r="J340"/>
    </row>
    <row r="341" spans="2:10" ht="15.75">
      <c r="B341" s="46" t="s">
        <v>350</v>
      </c>
      <c r="C341" s="47" t="s">
        <v>516</v>
      </c>
      <c r="E341"/>
      <c r="F341"/>
      <c r="G341"/>
      <c r="I341"/>
      <c r="J341" s="4"/>
    </row>
    <row r="342" spans="2:10">
      <c r="B342" s="250" t="s">
        <v>300</v>
      </c>
      <c r="C342" s="45" t="s">
        <v>506</v>
      </c>
    </row>
    <row r="343" spans="2:10">
      <c r="B343" s="250"/>
      <c r="C343" s="45" t="s">
        <v>507</v>
      </c>
    </row>
    <row r="344" spans="2:10">
      <c r="B344" s="250"/>
      <c r="C344" s="45" t="s">
        <v>510</v>
      </c>
    </row>
    <row r="346" spans="2:10">
      <c r="B346" s="147" t="str">
        <f>'PPy Proy'!F231</f>
        <v>M. Planes de Manejo de tránsito</v>
      </c>
    </row>
    <row r="348" spans="2:10">
      <c r="B348" s="46" t="s">
        <v>307</v>
      </c>
      <c r="C348" s="46" t="str">
        <f>'PPy Proy'!E229</f>
        <v>5.1.1. Control</v>
      </c>
    </row>
    <row r="349" spans="2:10" ht="71.25">
      <c r="B349" s="44" t="s">
        <v>286</v>
      </c>
      <c r="C349" s="45" t="s">
        <v>416</v>
      </c>
    </row>
    <row r="350" spans="2:10" ht="57">
      <c r="B350" s="46" t="s">
        <v>287</v>
      </c>
      <c r="C350" s="47" t="s">
        <v>417</v>
      </c>
    </row>
    <row r="351" spans="2:10">
      <c r="B351" s="44" t="s">
        <v>288</v>
      </c>
      <c r="C351" s="45" t="s">
        <v>355</v>
      </c>
    </row>
    <row r="352" spans="2:10">
      <c r="B352" s="46" t="s">
        <v>290</v>
      </c>
      <c r="C352" s="47" t="s">
        <v>345</v>
      </c>
    </row>
    <row r="353" spans="2:3">
      <c r="B353" s="44" t="s">
        <v>291</v>
      </c>
      <c r="C353" s="45" t="s">
        <v>380</v>
      </c>
    </row>
    <row r="354" spans="2:3">
      <c r="B354" s="46" t="s">
        <v>292</v>
      </c>
      <c r="C354" s="47" t="s">
        <v>418</v>
      </c>
    </row>
    <row r="355" spans="2:3" ht="28.5">
      <c r="B355" s="44" t="s">
        <v>474</v>
      </c>
      <c r="C355" s="45" t="s">
        <v>419</v>
      </c>
    </row>
    <row r="356" spans="2:3">
      <c r="B356" s="46" t="s">
        <v>293</v>
      </c>
      <c r="C356" s="47" t="s">
        <v>420</v>
      </c>
    </row>
    <row r="357" spans="2:3">
      <c r="B357" s="44" t="s">
        <v>294</v>
      </c>
      <c r="C357" s="45" t="s">
        <v>421</v>
      </c>
    </row>
    <row r="358" spans="2:3">
      <c r="B358" s="46" t="s">
        <v>296</v>
      </c>
      <c r="C358" s="47" t="s">
        <v>422</v>
      </c>
    </row>
    <row r="359" spans="2:3">
      <c r="B359" s="44" t="s">
        <v>298</v>
      </c>
      <c r="C359" s="45" t="s">
        <v>392</v>
      </c>
    </row>
    <row r="360" spans="2:3">
      <c r="B360" s="46" t="s">
        <v>306</v>
      </c>
      <c r="C360" s="47" t="s">
        <v>423</v>
      </c>
    </row>
    <row r="361" spans="2:3" ht="28.5">
      <c r="B361" s="44" t="s">
        <v>352</v>
      </c>
      <c r="C361" s="45" t="s">
        <v>424</v>
      </c>
    </row>
    <row r="362" spans="2:3">
      <c r="B362" s="46" t="s">
        <v>350</v>
      </c>
      <c r="C362" s="47">
        <v>2014</v>
      </c>
    </row>
    <row r="363" spans="2:3">
      <c r="B363" s="247" t="s">
        <v>300</v>
      </c>
      <c r="C363" s="45" t="s">
        <v>425</v>
      </c>
    </row>
    <row r="364" spans="2:3">
      <c r="B364" s="248"/>
      <c r="C364" s="45" t="s">
        <v>359</v>
      </c>
    </row>
    <row r="365" spans="2:3">
      <c r="B365" s="249"/>
      <c r="C365" s="45" t="s">
        <v>361</v>
      </c>
    </row>
    <row r="367" spans="2:3">
      <c r="B367" s="147" t="str">
        <f>'PPy Proy'!F232</f>
        <v>N. Estacionamiento Regulado</v>
      </c>
    </row>
    <row r="369" spans="2:3" ht="28.5">
      <c r="B369" s="245" t="s">
        <v>307</v>
      </c>
      <c r="C369" s="46" t="str">
        <f>C391</f>
        <v>5.1.2. Mejora de la circulación vial y gestión de la congestión</v>
      </c>
    </row>
    <row r="370" spans="2:3" ht="29.25" customHeight="1">
      <c r="B370" s="246"/>
      <c r="C370" s="46" t="s">
        <v>760</v>
      </c>
    </row>
    <row r="371" spans="2:3" ht="42.75">
      <c r="B371" s="44" t="s">
        <v>286</v>
      </c>
      <c r="C371" s="45" t="s">
        <v>602</v>
      </c>
    </row>
    <row r="372" spans="2:3" ht="71.25">
      <c r="B372" s="46" t="s">
        <v>287</v>
      </c>
      <c r="C372" s="47" t="s">
        <v>603</v>
      </c>
    </row>
    <row r="373" spans="2:3">
      <c r="B373" s="44" t="s">
        <v>288</v>
      </c>
      <c r="C373" s="45" t="s">
        <v>355</v>
      </c>
    </row>
    <row r="374" spans="2:3">
      <c r="B374" s="46" t="s">
        <v>290</v>
      </c>
      <c r="C374" s="47" t="s">
        <v>604</v>
      </c>
    </row>
    <row r="375" spans="2:3">
      <c r="B375" s="44" t="s">
        <v>291</v>
      </c>
      <c r="C375" s="45" t="s">
        <v>380</v>
      </c>
    </row>
    <row r="376" spans="2:3">
      <c r="B376" s="46" t="s">
        <v>292</v>
      </c>
      <c r="C376" s="47" t="s">
        <v>462</v>
      </c>
    </row>
    <row r="377" spans="2:3" ht="28.5">
      <c r="B377" s="44" t="s">
        <v>474</v>
      </c>
      <c r="C377" s="45" t="s">
        <v>605</v>
      </c>
    </row>
    <row r="378" spans="2:3">
      <c r="B378" s="46" t="s">
        <v>293</v>
      </c>
      <c r="C378" s="47" t="s">
        <v>606</v>
      </c>
    </row>
    <row r="379" spans="2:3">
      <c r="B379" s="44" t="s">
        <v>294</v>
      </c>
      <c r="C379" s="45" t="s">
        <v>607</v>
      </c>
    </row>
    <row r="380" spans="2:3" ht="28.5">
      <c r="B380" s="46" t="s">
        <v>296</v>
      </c>
      <c r="C380" s="47" t="s">
        <v>608</v>
      </c>
    </row>
    <row r="381" spans="2:3">
      <c r="B381" s="44" t="s">
        <v>298</v>
      </c>
      <c r="C381" s="45" t="s">
        <v>462</v>
      </c>
    </row>
    <row r="382" spans="2:3" ht="28.5">
      <c r="B382" s="46" t="s">
        <v>306</v>
      </c>
      <c r="C382" s="47" t="s">
        <v>609</v>
      </c>
    </row>
    <row r="383" spans="2:3">
      <c r="B383" s="44" t="s">
        <v>352</v>
      </c>
      <c r="C383" s="45" t="s">
        <v>601</v>
      </c>
    </row>
    <row r="384" spans="2:3">
      <c r="B384" s="46" t="s">
        <v>350</v>
      </c>
      <c r="C384" s="47" t="s">
        <v>610</v>
      </c>
    </row>
    <row r="385" spans="2:3">
      <c r="B385" s="247" t="s">
        <v>300</v>
      </c>
      <c r="C385" s="45" t="s">
        <v>301</v>
      </c>
    </row>
    <row r="386" spans="2:3">
      <c r="B386" s="248"/>
      <c r="C386" s="45" t="s">
        <v>611</v>
      </c>
    </row>
    <row r="387" spans="2:3">
      <c r="B387" s="249"/>
      <c r="C387" s="45" t="s">
        <v>361</v>
      </c>
    </row>
    <row r="389" spans="2:3">
      <c r="B389" s="147" t="str">
        <f>'PPy Proy'!F233</f>
        <v>O. Fortalecimiento Institucional</v>
      </c>
    </row>
    <row r="391" spans="2:3" ht="28.5">
      <c r="B391" s="46" t="s">
        <v>307</v>
      </c>
      <c r="C391" s="46" t="str">
        <f>'PPy Proy'!E232</f>
        <v>5.1.2. Mejora de la circulación vial y gestión de la congestión</v>
      </c>
    </row>
    <row r="392" spans="2:3" ht="99.75">
      <c r="B392" s="44" t="s">
        <v>286</v>
      </c>
      <c r="C392" s="45" t="s">
        <v>432</v>
      </c>
    </row>
    <row r="393" spans="2:3" ht="57">
      <c r="B393" s="46" t="s">
        <v>287</v>
      </c>
      <c r="C393" s="47" t="s">
        <v>431</v>
      </c>
    </row>
    <row r="394" spans="2:3">
      <c r="B394" s="44" t="s">
        <v>288</v>
      </c>
      <c r="C394" s="45" t="s">
        <v>355</v>
      </c>
    </row>
    <row r="395" spans="2:3">
      <c r="B395" s="46" t="s">
        <v>290</v>
      </c>
      <c r="C395" s="47" t="s">
        <v>345</v>
      </c>
    </row>
    <row r="396" spans="2:3">
      <c r="B396" s="44" t="s">
        <v>291</v>
      </c>
      <c r="C396" s="45" t="s">
        <v>380</v>
      </c>
    </row>
    <row r="397" spans="2:3">
      <c r="B397" s="46" t="s">
        <v>292</v>
      </c>
      <c r="C397" s="47" t="s">
        <v>433</v>
      </c>
    </row>
    <row r="398" spans="2:3" ht="85.5">
      <c r="B398" s="44" t="s">
        <v>474</v>
      </c>
      <c r="C398" s="45" t="s">
        <v>437</v>
      </c>
    </row>
    <row r="399" spans="2:3">
      <c r="B399" s="46" t="s">
        <v>293</v>
      </c>
      <c r="C399" s="47" t="s">
        <v>434</v>
      </c>
    </row>
    <row r="400" spans="2:3">
      <c r="B400" s="44" t="s">
        <v>294</v>
      </c>
      <c r="C400" s="45" t="s">
        <v>435</v>
      </c>
    </row>
    <row r="401" spans="2:3">
      <c r="B401" s="46" t="s">
        <v>296</v>
      </c>
      <c r="C401" s="47" t="s">
        <v>436</v>
      </c>
    </row>
    <row r="402" spans="2:3">
      <c r="B402" s="44" t="s">
        <v>298</v>
      </c>
      <c r="C402" s="45" t="s">
        <v>392</v>
      </c>
    </row>
    <row r="403" spans="2:3" ht="28.5">
      <c r="B403" s="46" t="s">
        <v>306</v>
      </c>
      <c r="C403" s="47" t="s">
        <v>438</v>
      </c>
    </row>
    <row r="404" spans="2:3">
      <c r="B404" s="44" t="s">
        <v>352</v>
      </c>
      <c r="C404" s="45" t="s">
        <v>439</v>
      </c>
    </row>
    <row r="405" spans="2:3">
      <c r="B405" s="46" t="s">
        <v>350</v>
      </c>
      <c r="C405" s="47">
        <v>2013</v>
      </c>
    </row>
    <row r="406" spans="2:3">
      <c r="B406" s="247" t="s">
        <v>300</v>
      </c>
      <c r="C406" s="45" t="s">
        <v>440</v>
      </c>
    </row>
    <row r="407" spans="2:3">
      <c r="B407" s="249"/>
      <c r="C407" s="45" t="s">
        <v>441</v>
      </c>
    </row>
    <row r="410" spans="2:3">
      <c r="B410" s="147" t="str">
        <f>'PPy Proy'!F238</f>
        <v>P. Normativa y control</v>
      </c>
    </row>
    <row r="412" spans="2:3" ht="28.5">
      <c r="B412" s="245" t="s">
        <v>307</v>
      </c>
      <c r="C412" s="46" t="str">
        <f>'PPy Proy'!E238</f>
        <v>6.1.1. Desarrollo del área jurídica y de fiscalización de derechos y acceso a la movilidad</v>
      </c>
    </row>
    <row r="413" spans="2:3" ht="34.5" customHeight="1">
      <c r="B413" s="252"/>
      <c r="C413" s="46" t="s">
        <v>644</v>
      </c>
    </row>
    <row r="414" spans="2:3" ht="114">
      <c r="B414" s="44" t="s">
        <v>286</v>
      </c>
      <c r="C414" s="45" t="s">
        <v>651</v>
      </c>
    </row>
    <row r="415" spans="2:3" ht="28.5">
      <c r="B415" s="46" t="s">
        <v>287</v>
      </c>
      <c r="C415" s="47" t="s">
        <v>363</v>
      </c>
    </row>
    <row r="416" spans="2:3">
      <c r="B416" s="44" t="s">
        <v>288</v>
      </c>
      <c r="C416" s="45" t="s">
        <v>355</v>
      </c>
    </row>
    <row r="417" spans="2:3">
      <c r="B417" s="46" t="s">
        <v>290</v>
      </c>
      <c r="C417" s="47" t="s">
        <v>364</v>
      </c>
    </row>
    <row r="418" spans="2:3">
      <c r="B418" s="44" t="s">
        <v>291</v>
      </c>
      <c r="C418" s="45" t="s">
        <v>365</v>
      </c>
    </row>
    <row r="419" spans="2:3">
      <c r="B419" s="46" t="s">
        <v>292</v>
      </c>
      <c r="C419" s="47" t="s">
        <v>366</v>
      </c>
    </row>
    <row r="420" spans="2:3" ht="42.75">
      <c r="B420" s="44" t="s">
        <v>474</v>
      </c>
      <c r="C420" s="45" t="s">
        <v>367</v>
      </c>
    </row>
    <row r="421" spans="2:3">
      <c r="B421" s="46" t="s">
        <v>293</v>
      </c>
      <c r="C421" s="47" t="s">
        <v>368</v>
      </c>
    </row>
    <row r="422" spans="2:3">
      <c r="B422" s="44" t="s">
        <v>294</v>
      </c>
      <c r="C422" s="45" t="s">
        <v>369</v>
      </c>
    </row>
    <row r="423" spans="2:3" ht="28.5">
      <c r="B423" s="46" t="s">
        <v>296</v>
      </c>
      <c r="C423" s="47" t="s">
        <v>370</v>
      </c>
    </row>
    <row r="424" spans="2:3">
      <c r="B424" s="44" t="s">
        <v>298</v>
      </c>
      <c r="C424" s="45" t="s">
        <v>371</v>
      </c>
    </row>
    <row r="425" spans="2:3">
      <c r="B425" s="46" t="s">
        <v>306</v>
      </c>
      <c r="C425" s="47" t="s">
        <v>372</v>
      </c>
    </row>
    <row r="426" spans="2:3">
      <c r="B426" s="44" t="s">
        <v>352</v>
      </c>
      <c r="C426" s="45" t="s">
        <v>378</v>
      </c>
    </row>
    <row r="427" spans="2:3">
      <c r="B427" s="46" t="s">
        <v>350</v>
      </c>
      <c r="C427" s="47">
        <v>2013</v>
      </c>
    </row>
    <row r="428" spans="2:3">
      <c r="B428" s="247" t="s">
        <v>300</v>
      </c>
      <c r="C428" s="45" t="s">
        <v>376</v>
      </c>
    </row>
    <row r="429" spans="2:3">
      <c r="B429" s="248"/>
      <c r="C429" s="45" t="s">
        <v>373</v>
      </c>
    </row>
    <row r="430" spans="2:3" ht="28.5">
      <c r="B430" s="248"/>
      <c r="C430" s="45" t="s">
        <v>374</v>
      </c>
    </row>
    <row r="431" spans="2:3">
      <c r="B431" s="248"/>
      <c r="C431" s="45" t="s">
        <v>375</v>
      </c>
    </row>
    <row r="432" spans="2:3">
      <c r="B432" s="249"/>
      <c r="C432" s="45" t="s">
        <v>377</v>
      </c>
    </row>
    <row r="433" spans="2:3">
      <c r="B433" s="151"/>
      <c r="C433" s="152"/>
    </row>
    <row r="434" spans="2:3">
      <c r="B434" s="147" t="str">
        <f>'PPy Proy'!F239</f>
        <v>Q. Ciclovías y otros medios de transporte sostenible</v>
      </c>
    </row>
    <row r="436" spans="2:3" ht="28.5">
      <c r="B436" s="46" t="s">
        <v>307</v>
      </c>
      <c r="C436" s="46" t="str">
        <f>'PPy Proy'!E239</f>
        <v>7.1.1. Utilización de energías renovables para la movilidad y sustentables</v>
      </c>
    </row>
    <row r="437" spans="2:3" ht="57">
      <c r="B437" s="44" t="s">
        <v>286</v>
      </c>
      <c r="C437" s="45" t="s">
        <v>426</v>
      </c>
    </row>
    <row r="438" spans="2:3" ht="28.5">
      <c r="B438" s="46" t="s">
        <v>287</v>
      </c>
      <c r="C438" s="47" t="s">
        <v>379</v>
      </c>
    </row>
    <row r="439" spans="2:3">
      <c r="B439" s="44" t="s">
        <v>288</v>
      </c>
      <c r="C439" s="45" t="s">
        <v>355</v>
      </c>
    </row>
    <row r="440" spans="2:3">
      <c r="B440" s="46" t="s">
        <v>290</v>
      </c>
      <c r="C440" s="47" t="s">
        <v>345</v>
      </c>
    </row>
    <row r="441" spans="2:3">
      <c r="B441" s="44" t="s">
        <v>291</v>
      </c>
      <c r="C441" s="45" t="s">
        <v>380</v>
      </c>
    </row>
    <row r="442" spans="2:3">
      <c r="B442" s="46" t="s">
        <v>292</v>
      </c>
      <c r="C442" s="47" t="s">
        <v>381</v>
      </c>
    </row>
    <row r="443" spans="2:3" ht="42.75">
      <c r="B443" s="44" t="s">
        <v>474</v>
      </c>
      <c r="C443" s="45" t="s">
        <v>427</v>
      </c>
    </row>
    <row r="444" spans="2:3">
      <c r="B444" s="46" t="s">
        <v>293</v>
      </c>
      <c r="C444" s="47" t="str">
        <f>C447</f>
        <v>Cálculo de Tn de CO2 emitidas</v>
      </c>
    </row>
    <row r="445" spans="2:3">
      <c r="B445" s="44" t="s">
        <v>294</v>
      </c>
      <c r="C445" s="45" t="s">
        <v>384</v>
      </c>
    </row>
    <row r="446" spans="2:3">
      <c r="B446" s="46" t="s">
        <v>296</v>
      </c>
      <c r="C446" s="47" t="s">
        <v>383</v>
      </c>
    </row>
    <row r="447" spans="2:3">
      <c r="B447" s="44" t="s">
        <v>298</v>
      </c>
      <c r="C447" s="45" t="s">
        <v>382</v>
      </c>
    </row>
    <row r="448" spans="2:3">
      <c r="B448" s="46" t="s">
        <v>306</v>
      </c>
      <c r="C448" s="47" t="s">
        <v>358</v>
      </c>
    </row>
    <row r="449" spans="2:3">
      <c r="B449" s="44" t="s">
        <v>352</v>
      </c>
      <c r="C449" s="45" t="s">
        <v>428</v>
      </c>
    </row>
    <row r="450" spans="2:3">
      <c r="B450" s="46" t="s">
        <v>350</v>
      </c>
      <c r="C450" s="47">
        <v>2014</v>
      </c>
    </row>
    <row r="451" spans="2:3">
      <c r="B451" s="247" t="s">
        <v>300</v>
      </c>
      <c r="C451" s="45" t="s">
        <v>385</v>
      </c>
    </row>
    <row r="452" spans="2:3">
      <c r="B452" s="248"/>
      <c r="C452" s="45" t="s">
        <v>386</v>
      </c>
    </row>
    <row r="453" spans="2:3">
      <c r="B453" s="248"/>
      <c r="C453" s="45" t="s">
        <v>387</v>
      </c>
    </row>
    <row r="454" spans="2:3">
      <c r="B454" s="249"/>
      <c r="C454" s="45" t="s">
        <v>361</v>
      </c>
    </row>
    <row r="456" spans="2:3">
      <c r="B456" s="147" t="str">
        <f>'PPy Proy'!F240</f>
        <v>R. Mejora de los combustibles en la transportación (matriz energética)</v>
      </c>
    </row>
    <row r="458" spans="2:3" ht="28.5">
      <c r="B458" s="46" t="s">
        <v>307</v>
      </c>
      <c r="C458" s="46" t="str">
        <f>'PPy Proy'!E239</f>
        <v>7.1.1. Utilización de energías renovables para la movilidad y sustentables</v>
      </c>
    </row>
    <row r="459" spans="2:3" ht="57">
      <c r="B459" s="44" t="s">
        <v>286</v>
      </c>
      <c r="C459" s="45" t="s">
        <v>429</v>
      </c>
    </row>
    <row r="460" spans="2:3" ht="28.5">
      <c r="B460" s="46" t="s">
        <v>287</v>
      </c>
      <c r="C460" s="47" t="s">
        <v>379</v>
      </c>
    </row>
    <row r="461" spans="2:3">
      <c r="B461" s="44" t="s">
        <v>288</v>
      </c>
      <c r="C461" s="45" t="s">
        <v>355</v>
      </c>
    </row>
    <row r="462" spans="2:3">
      <c r="B462" s="46" t="s">
        <v>290</v>
      </c>
      <c r="C462" s="47" t="s">
        <v>345</v>
      </c>
    </row>
    <row r="463" spans="2:3">
      <c r="B463" s="44" t="s">
        <v>291</v>
      </c>
      <c r="C463" s="45" t="s">
        <v>380</v>
      </c>
    </row>
    <row r="464" spans="2:3">
      <c r="B464" s="46" t="s">
        <v>292</v>
      </c>
      <c r="C464" s="47" t="s">
        <v>381</v>
      </c>
    </row>
    <row r="465" spans="2:3" ht="28.5">
      <c r="B465" s="44" t="s">
        <v>474</v>
      </c>
      <c r="C465" s="45" t="s">
        <v>430</v>
      </c>
    </row>
    <row r="466" spans="2:3">
      <c r="B466" s="46" t="s">
        <v>293</v>
      </c>
      <c r="C466" s="47" t="str">
        <f>C469</f>
        <v>Cálculo de Tn de CO2 emitidas</v>
      </c>
    </row>
    <row r="467" spans="2:3">
      <c r="B467" s="44" t="s">
        <v>294</v>
      </c>
      <c r="C467" s="45" t="s">
        <v>384</v>
      </c>
    </row>
    <row r="468" spans="2:3">
      <c r="B468" s="46" t="s">
        <v>296</v>
      </c>
      <c r="C468" s="47" t="s">
        <v>383</v>
      </c>
    </row>
    <row r="469" spans="2:3">
      <c r="B469" s="44" t="s">
        <v>298</v>
      </c>
      <c r="C469" s="45" t="s">
        <v>382</v>
      </c>
    </row>
    <row r="470" spans="2:3">
      <c r="B470" s="46" t="s">
        <v>306</v>
      </c>
      <c r="C470" s="47" t="s">
        <v>358</v>
      </c>
    </row>
    <row r="471" spans="2:3">
      <c r="B471" s="44" t="s">
        <v>352</v>
      </c>
      <c r="C471" s="45" t="s">
        <v>378</v>
      </c>
    </row>
    <row r="472" spans="2:3">
      <c r="B472" s="46" t="s">
        <v>350</v>
      </c>
      <c r="C472" s="47">
        <v>2014</v>
      </c>
    </row>
    <row r="473" spans="2:3">
      <c r="B473" s="247" t="s">
        <v>300</v>
      </c>
      <c r="C473" s="45" t="s">
        <v>385</v>
      </c>
    </row>
    <row r="474" spans="2:3">
      <c r="B474" s="248"/>
      <c r="C474" s="45" t="s">
        <v>386</v>
      </c>
    </row>
    <row r="475" spans="2:3">
      <c r="B475" s="248"/>
      <c r="C475" s="45" t="s">
        <v>387</v>
      </c>
    </row>
    <row r="476" spans="2:3">
      <c r="B476" s="249"/>
      <c r="C476" s="45" t="s">
        <v>361</v>
      </c>
    </row>
    <row r="478" spans="2:3">
      <c r="B478" s="147" t="str">
        <f>'PPy Proy'!F242</f>
        <v>S. Implementación de sistemas ITS</v>
      </c>
    </row>
    <row r="480" spans="2:3">
      <c r="B480" s="46" t="s">
        <v>307</v>
      </c>
      <c r="C480" s="46" t="str">
        <f>'PPy Proy'!E241</f>
        <v>8.1.1. Tecnología ITS</v>
      </c>
    </row>
    <row r="481" spans="2:3" ht="42.75">
      <c r="B481" s="44" t="s">
        <v>286</v>
      </c>
      <c r="C481" s="45" t="s">
        <v>354</v>
      </c>
    </row>
    <row r="482" spans="2:3" ht="28.5">
      <c r="B482" s="46" t="s">
        <v>287</v>
      </c>
      <c r="C482" s="47" t="s">
        <v>652</v>
      </c>
    </row>
    <row r="483" spans="2:3">
      <c r="B483" s="44" t="s">
        <v>288</v>
      </c>
      <c r="C483" s="45" t="s">
        <v>355</v>
      </c>
    </row>
    <row r="484" spans="2:3">
      <c r="B484" s="46" t="s">
        <v>290</v>
      </c>
      <c r="C484" s="47" t="s">
        <v>653</v>
      </c>
    </row>
    <row r="485" spans="2:3">
      <c r="B485" s="44" t="s">
        <v>291</v>
      </c>
      <c r="C485" s="45" t="s">
        <v>362</v>
      </c>
    </row>
    <row r="486" spans="2:3">
      <c r="B486" s="46" t="s">
        <v>292</v>
      </c>
      <c r="C486" s="47" t="s">
        <v>356</v>
      </c>
    </row>
    <row r="487" spans="2:3" ht="28.5">
      <c r="B487" s="44" t="s">
        <v>474</v>
      </c>
      <c r="C487" s="45" t="s">
        <v>654</v>
      </c>
    </row>
    <row r="488" spans="2:3">
      <c r="B488" s="46" t="s">
        <v>293</v>
      </c>
      <c r="C488" s="47" t="s">
        <v>655</v>
      </c>
    </row>
    <row r="489" spans="2:3">
      <c r="B489" s="44" t="s">
        <v>294</v>
      </c>
      <c r="C489" s="45" t="s">
        <v>357</v>
      </c>
    </row>
    <row r="490" spans="2:3">
      <c r="B490" s="46" t="s">
        <v>296</v>
      </c>
      <c r="C490" s="47" t="s">
        <v>656</v>
      </c>
    </row>
    <row r="491" spans="2:3">
      <c r="B491" s="44" t="s">
        <v>298</v>
      </c>
      <c r="C491" s="45" t="s">
        <v>657</v>
      </c>
    </row>
    <row r="492" spans="2:3">
      <c r="B492" s="46" t="s">
        <v>306</v>
      </c>
      <c r="C492" s="47" t="s">
        <v>658</v>
      </c>
    </row>
    <row r="493" spans="2:3">
      <c r="B493" s="44" t="s">
        <v>352</v>
      </c>
      <c r="C493" s="45" t="s">
        <v>659</v>
      </c>
    </row>
    <row r="494" spans="2:3">
      <c r="B494" s="46" t="s">
        <v>350</v>
      </c>
      <c r="C494" s="47">
        <v>2015</v>
      </c>
    </row>
    <row r="495" spans="2:3">
      <c r="B495" s="247" t="s">
        <v>300</v>
      </c>
      <c r="C495" s="45" t="s">
        <v>301</v>
      </c>
    </row>
    <row r="496" spans="2:3">
      <c r="B496" s="248"/>
      <c r="C496" s="45" t="s">
        <v>359</v>
      </c>
    </row>
    <row r="497" spans="2:3">
      <c r="B497" s="248"/>
      <c r="C497" s="45" t="s">
        <v>360</v>
      </c>
    </row>
    <row r="498" spans="2:3">
      <c r="B498" s="249"/>
      <c r="C498" s="45" t="s">
        <v>361</v>
      </c>
    </row>
    <row r="500" spans="2:3">
      <c r="B500" s="147" t="str">
        <f>'PPy Proy'!F204</f>
        <v>T. Estudios de transporte y otorgamiento de permisos y autorizaciones</v>
      </c>
    </row>
    <row r="502" spans="2:3" ht="32.25" customHeight="1">
      <c r="B502" s="157" t="s">
        <v>307</v>
      </c>
      <c r="C502" s="46" t="s">
        <v>644</v>
      </c>
    </row>
    <row r="503" spans="2:3" ht="42.75">
      <c r="B503" s="44" t="s">
        <v>286</v>
      </c>
      <c r="C503" s="45" t="s">
        <v>660</v>
      </c>
    </row>
    <row r="504" spans="2:3" ht="85.5">
      <c r="B504" s="46" t="s">
        <v>287</v>
      </c>
      <c r="C504" s="47" t="s">
        <v>661</v>
      </c>
    </row>
    <row r="505" spans="2:3">
      <c r="B505" s="44" t="s">
        <v>288</v>
      </c>
      <c r="C505" s="45" t="s">
        <v>355</v>
      </c>
    </row>
    <row r="506" spans="2:3">
      <c r="B506" s="46" t="s">
        <v>290</v>
      </c>
      <c r="C506" s="47" t="s">
        <v>653</v>
      </c>
    </row>
    <row r="507" spans="2:3">
      <c r="B507" s="44" t="s">
        <v>291</v>
      </c>
      <c r="C507" s="45" t="s">
        <v>362</v>
      </c>
    </row>
    <row r="508" spans="2:3" ht="28.5">
      <c r="B508" s="46" t="s">
        <v>292</v>
      </c>
      <c r="C508" s="47" t="s">
        <v>662</v>
      </c>
    </row>
    <row r="509" spans="2:3" ht="28.5">
      <c r="B509" s="44" t="s">
        <v>474</v>
      </c>
      <c r="C509" s="45" t="s">
        <v>663</v>
      </c>
    </row>
    <row r="510" spans="2:3" ht="28.5">
      <c r="B510" s="46" t="s">
        <v>293</v>
      </c>
      <c r="C510" s="47" t="s">
        <v>664</v>
      </c>
    </row>
    <row r="511" spans="2:3" ht="28.5">
      <c r="B511" s="44" t="s">
        <v>294</v>
      </c>
      <c r="C511" s="45" t="s">
        <v>665</v>
      </c>
    </row>
    <row r="512" spans="2:3">
      <c r="B512" s="46" t="s">
        <v>296</v>
      </c>
      <c r="C512" s="47" t="s">
        <v>668</v>
      </c>
    </row>
    <row r="513" spans="2:3">
      <c r="B513" s="44" t="s">
        <v>298</v>
      </c>
      <c r="C513" s="45" t="s">
        <v>657</v>
      </c>
    </row>
    <row r="514" spans="2:3" ht="28.5">
      <c r="B514" s="46" t="s">
        <v>306</v>
      </c>
      <c r="C514" s="47" t="s">
        <v>666</v>
      </c>
    </row>
    <row r="515" spans="2:3" ht="28.5">
      <c r="B515" s="44" t="s">
        <v>352</v>
      </c>
      <c r="C515" s="45" t="s">
        <v>667</v>
      </c>
    </row>
    <row r="516" spans="2:3">
      <c r="B516" s="46" t="s">
        <v>350</v>
      </c>
      <c r="C516" s="47">
        <v>2013</v>
      </c>
    </row>
    <row r="517" spans="2:3">
      <c r="B517" s="247" t="s">
        <v>300</v>
      </c>
      <c r="C517" s="45" t="s">
        <v>669</v>
      </c>
    </row>
    <row r="518" spans="2:3">
      <c r="B518" s="248"/>
      <c r="C518" s="45" t="s">
        <v>670</v>
      </c>
    </row>
    <row r="519" spans="2:3">
      <c r="B519" s="248"/>
      <c r="C519" s="45" t="s">
        <v>671</v>
      </c>
    </row>
    <row r="520" spans="2:3">
      <c r="B520" s="249"/>
      <c r="C520" s="45" t="s">
        <v>672</v>
      </c>
    </row>
    <row r="522" spans="2:3">
      <c r="B522" s="147" t="str">
        <f>'PPy Proy'!F205</f>
        <v>U. Racionalización de rutas y frecuencias del transporte masivo/colectivo de pasajeros cantonal</v>
      </c>
    </row>
    <row r="524" spans="2:3" ht="28.5">
      <c r="B524" s="157" t="s">
        <v>307</v>
      </c>
      <c r="C524" s="46" t="s">
        <v>644</v>
      </c>
    </row>
    <row r="525" spans="2:3" ht="28.5">
      <c r="B525" s="44" t="s">
        <v>286</v>
      </c>
      <c r="C525" s="45" t="s">
        <v>673</v>
      </c>
    </row>
    <row r="526" spans="2:3" ht="71.25">
      <c r="B526" s="46" t="s">
        <v>287</v>
      </c>
      <c r="C526" s="47" t="s">
        <v>674</v>
      </c>
    </row>
    <row r="527" spans="2:3">
      <c r="B527" s="44" t="s">
        <v>288</v>
      </c>
      <c r="C527" s="45" t="s">
        <v>355</v>
      </c>
    </row>
    <row r="528" spans="2:3">
      <c r="B528" s="46" t="s">
        <v>290</v>
      </c>
      <c r="C528" s="47" t="s">
        <v>653</v>
      </c>
    </row>
    <row r="529" spans="2:3">
      <c r="B529" s="44" t="s">
        <v>291</v>
      </c>
      <c r="C529" s="45" t="s">
        <v>362</v>
      </c>
    </row>
    <row r="530" spans="2:3">
      <c r="B530" s="46" t="s">
        <v>292</v>
      </c>
      <c r="C530" s="47" t="s">
        <v>675</v>
      </c>
    </row>
    <row r="531" spans="2:3" ht="28.5">
      <c r="B531" s="44" t="s">
        <v>474</v>
      </c>
      <c r="C531" s="45" t="s">
        <v>676</v>
      </c>
    </row>
    <row r="532" spans="2:3">
      <c r="B532" s="46" t="s">
        <v>293</v>
      </c>
      <c r="C532" s="47" t="s">
        <v>677</v>
      </c>
    </row>
    <row r="533" spans="2:3" ht="28.5">
      <c r="B533" s="44" t="s">
        <v>294</v>
      </c>
      <c r="C533" s="45" t="s">
        <v>678</v>
      </c>
    </row>
    <row r="534" spans="2:3">
      <c r="B534" s="46" t="s">
        <v>296</v>
      </c>
      <c r="C534" s="47" t="s">
        <v>679</v>
      </c>
    </row>
    <row r="535" spans="2:3">
      <c r="B535" s="44" t="s">
        <v>298</v>
      </c>
      <c r="C535" s="45" t="s">
        <v>657</v>
      </c>
    </row>
    <row r="536" spans="2:3">
      <c r="B536" s="46" t="s">
        <v>306</v>
      </c>
      <c r="C536" s="47" t="s">
        <v>680</v>
      </c>
    </row>
    <row r="537" spans="2:3">
      <c r="B537" s="44" t="s">
        <v>352</v>
      </c>
      <c r="C537" s="45" t="s">
        <v>439</v>
      </c>
    </row>
    <row r="538" spans="2:3">
      <c r="B538" s="46" t="s">
        <v>350</v>
      </c>
      <c r="C538" s="47" t="s">
        <v>681</v>
      </c>
    </row>
    <row r="539" spans="2:3">
      <c r="B539" s="247" t="s">
        <v>300</v>
      </c>
      <c r="C539" s="45" t="s">
        <v>682</v>
      </c>
    </row>
    <row r="540" spans="2:3">
      <c r="B540" s="248"/>
      <c r="C540" s="45" t="s">
        <v>375</v>
      </c>
    </row>
    <row r="541" spans="2:3">
      <c r="B541" s="248"/>
      <c r="C541" s="45" t="s">
        <v>450</v>
      </c>
    </row>
    <row r="542" spans="2:3">
      <c r="B542" s="249"/>
      <c r="C542" s="45" t="s">
        <v>683</v>
      </c>
    </row>
    <row r="544" spans="2:3">
      <c r="B544" s="147" t="str">
        <f>'PPy Proy'!F206</f>
        <v>V. Seguimiento, fiscalización y control de la operación</v>
      </c>
    </row>
    <row r="546" spans="2:3" ht="28.5">
      <c r="B546" s="157" t="s">
        <v>307</v>
      </c>
      <c r="C546" s="46" t="s">
        <v>644</v>
      </c>
    </row>
    <row r="547" spans="2:3" ht="42.75">
      <c r="B547" s="44" t="s">
        <v>286</v>
      </c>
      <c r="C547" s="45" t="s">
        <v>684</v>
      </c>
    </row>
    <row r="548" spans="2:3" ht="85.5">
      <c r="B548" s="46" t="s">
        <v>287</v>
      </c>
      <c r="C548" s="47" t="s">
        <v>685</v>
      </c>
    </row>
    <row r="549" spans="2:3">
      <c r="B549" s="44" t="s">
        <v>288</v>
      </c>
      <c r="C549" s="45" t="s">
        <v>355</v>
      </c>
    </row>
    <row r="550" spans="2:3">
      <c r="B550" s="46" t="s">
        <v>290</v>
      </c>
      <c r="C550" s="47" t="s">
        <v>653</v>
      </c>
    </row>
    <row r="551" spans="2:3">
      <c r="B551" s="44" t="s">
        <v>291</v>
      </c>
      <c r="C551" s="45" t="s">
        <v>362</v>
      </c>
    </row>
    <row r="552" spans="2:3">
      <c r="B552" s="46" t="s">
        <v>292</v>
      </c>
      <c r="C552" s="47" t="s">
        <v>675</v>
      </c>
    </row>
    <row r="553" spans="2:3" ht="28.5">
      <c r="B553" s="44" t="s">
        <v>474</v>
      </c>
      <c r="C553" s="45" t="s">
        <v>686</v>
      </c>
    </row>
    <row r="554" spans="2:3" ht="42.75">
      <c r="B554" s="46" t="s">
        <v>293</v>
      </c>
      <c r="C554" s="47" t="s">
        <v>687</v>
      </c>
    </row>
    <row r="555" spans="2:3" ht="28.5">
      <c r="B555" s="44" t="s">
        <v>294</v>
      </c>
      <c r="C555" s="45" t="s">
        <v>688</v>
      </c>
    </row>
    <row r="556" spans="2:3" ht="28.5">
      <c r="B556" s="46" t="s">
        <v>296</v>
      </c>
      <c r="C556" s="47" t="s">
        <v>689</v>
      </c>
    </row>
    <row r="557" spans="2:3">
      <c r="B557" s="44" t="s">
        <v>298</v>
      </c>
      <c r="C557" s="45" t="s">
        <v>657</v>
      </c>
    </row>
    <row r="558" spans="2:3">
      <c r="B558" s="46" t="s">
        <v>306</v>
      </c>
      <c r="C558" s="47" t="s">
        <v>690</v>
      </c>
    </row>
    <row r="559" spans="2:3" ht="28.5">
      <c r="B559" s="44" t="s">
        <v>352</v>
      </c>
      <c r="C559" s="45" t="s">
        <v>691</v>
      </c>
    </row>
    <row r="560" spans="2:3">
      <c r="B560" s="46" t="s">
        <v>350</v>
      </c>
      <c r="C560" s="47" t="s">
        <v>692</v>
      </c>
    </row>
    <row r="561" spans="2:3">
      <c r="B561" s="247" t="s">
        <v>300</v>
      </c>
      <c r="C561" s="45" t="s">
        <v>301</v>
      </c>
    </row>
    <row r="562" spans="2:3">
      <c r="B562" s="248"/>
      <c r="C562" s="45" t="s">
        <v>359</v>
      </c>
    </row>
    <row r="563" spans="2:3">
      <c r="B563" s="248"/>
      <c r="C563" s="45" t="s">
        <v>360</v>
      </c>
    </row>
    <row r="564" spans="2:3">
      <c r="B564" s="249"/>
      <c r="C564" s="45" t="s">
        <v>361</v>
      </c>
    </row>
    <row r="566" spans="2:3">
      <c r="B566" s="147" t="str">
        <f>'PPy Proy'!F207</f>
        <v>W. Inventario vehicular del servicio público</v>
      </c>
    </row>
    <row r="568" spans="2:3" ht="36" customHeight="1">
      <c r="B568" s="157" t="s">
        <v>307</v>
      </c>
      <c r="C568" s="46" t="s">
        <v>644</v>
      </c>
    </row>
    <row r="569" spans="2:3" ht="28.5">
      <c r="B569" s="44" t="s">
        <v>286</v>
      </c>
      <c r="C569" s="45" t="s">
        <v>693</v>
      </c>
    </row>
    <row r="570" spans="2:3" ht="114">
      <c r="B570" s="46" t="s">
        <v>287</v>
      </c>
      <c r="C570" s="47" t="s">
        <v>761</v>
      </c>
    </row>
    <row r="571" spans="2:3">
      <c r="B571" s="44" t="s">
        <v>288</v>
      </c>
      <c r="C571" s="45" t="s">
        <v>694</v>
      </c>
    </row>
    <row r="572" spans="2:3">
      <c r="B572" s="46" t="s">
        <v>290</v>
      </c>
      <c r="C572" s="47" t="s">
        <v>653</v>
      </c>
    </row>
    <row r="573" spans="2:3">
      <c r="B573" s="44" t="s">
        <v>291</v>
      </c>
      <c r="C573" s="45" t="s">
        <v>362</v>
      </c>
    </row>
    <row r="574" spans="2:3">
      <c r="B574" s="46" t="s">
        <v>292</v>
      </c>
      <c r="C574" s="47" t="s">
        <v>695</v>
      </c>
    </row>
    <row r="575" spans="2:3" ht="42.75">
      <c r="B575" s="44" t="s">
        <v>474</v>
      </c>
      <c r="C575" s="45" t="s">
        <v>696</v>
      </c>
    </row>
    <row r="576" spans="2:3">
      <c r="B576" s="46" t="s">
        <v>293</v>
      </c>
      <c r="C576" s="47" t="s">
        <v>697</v>
      </c>
    </row>
    <row r="577" spans="2:3">
      <c r="B577" s="44" t="s">
        <v>294</v>
      </c>
      <c r="C577" s="45" t="s">
        <v>698</v>
      </c>
    </row>
    <row r="578" spans="2:3">
      <c r="B578" s="46" t="s">
        <v>296</v>
      </c>
      <c r="C578" s="47" t="s">
        <v>699</v>
      </c>
    </row>
    <row r="579" spans="2:3" ht="28.5">
      <c r="B579" s="44" t="s">
        <v>298</v>
      </c>
      <c r="C579" s="45" t="s">
        <v>700</v>
      </c>
    </row>
    <row r="580" spans="2:3">
      <c r="B580" s="46" t="s">
        <v>306</v>
      </c>
      <c r="C580" s="47" t="s">
        <v>706</v>
      </c>
    </row>
    <row r="581" spans="2:3">
      <c r="B581" s="44" t="s">
        <v>352</v>
      </c>
      <c r="C581" s="45" t="s">
        <v>701</v>
      </c>
    </row>
    <row r="582" spans="2:3">
      <c r="B582" s="46" t="s">
        <v>350</v>
      </c>
      <c r="C582" s="47">
        <v>2014</v>
      </c>
    </row>
    <row r="583" spans="2:3">
      <c r="B583" s="247" t="s">
        <v>300</v>
      </c>
      <c r="C583" s="45" t="s">
        <v>702</v>
      </c>
    </row>
    <row r="584" spans="2:3">
      <c r="B584" s="248"/>
      <c r="C584" s="45" t="s">
        <v>703</v>
      </c>
    </row>
    <row r="585" spans="2:3">
      <c r="B585" s="248"/>
      <c r="C585" s="45" t="s">
        <v>704</v>
      </c>
    </row>
    <row r="586" spans="2:3">
      <c r="B586" s="249"/>
      <c r="C586" s="45" t="s">
        <v>705</v>
      </c>
    </row>
    <row r="588" spans="2:3">
      <c r="B588" s="147" t="str">
        <f>'PPy Proy'!F208</f>
        <v>Y. Apoyo para la renovación de la flota vehicular pública</v>
      </c>
    </row>
    <row r="590" spans="2:3">
      <c r="B590" s="245" t="s">
        <v>307</v>
      </c>
      <c r="C590" s="46" t="s">
        <v>626</v>
      </c>
    </row>
    <row r="591" spans="2:3" ht="52.5" customHeight="1">
      <c r="B591" s="246"/>
      <c r="C591" s="46" t="s">
        <v>760</v>
      </c>
    </row>
    <row r="592" spans="2:3" ht="28.5">
      <c r="B592" s="44" t="s">
        <v>286</v>
      </c>
      <c r="C592" s="45" t="s">
        <v>707</v>
      </c>
    </row>
    <row r="593" spans="2:3" ht="99.75">
      <c r="B593" s="46" t="s">
        <v>287</v>
      </c>
      <c r="C593" s="47" t="s">
        <v>708</v>
      </c>
    </row>
    <row r="594" spans="2:3">
      <c r="B594" s="44" t="s">
        <v>288</v>
      </c>
      <c r="C594" s="45" t="s">
        <v>709</v>
      </c>
    </row>
    <row r="595" spans="2:3">
      <c r="B595" s="46" t="s">
        <v>290</v>
      </c>
      <c r="C595" s="47" t="s">
        <v>710</v>
      </c>
    </row>
    <row r="596" spans="2:3">
      <c r="B596" s="44" t="s">
        <v>291</v>
      </c>
      <c r="C596" s="45" t="s">
        <v>711</v>
      </c>
    </row>
    <row r="597" spans="2:3">
      <c r="B597" s="46" t="s">
        <v>292</v>
      </c>
      <c r="C597" s="47" t="s">
        <v>380</v>
      </c>
    </row>
    <row r="598" spans="2:3" ht="28.5">
      <c r="B598" s="44" t="s">
        <v>474</v>
      </c>
      <c r="C598" s="45" t="s">
        <v>712</v>
      </c>
    </row>
    <row r="599" spans="2:3">
      <c r="B599" s="46" t="s">
        <v>293</v>
      </c>
      <c r="C599" s="47" t="s">
        <v>713</v>
      </c>
    </row>
    <row r="600" spans="2:3">
      <c r="B600" s="44" t="s">
        <v>294</v>
      </c>
      <c r="C600" s="45" t="s">
        <v>714</v>
      </c>
    </row>
    <row r="601" spans="2:3" ht="28.5">
      <c r="B601" s="46" t="s">
        <v>296</v>
      </c>
      <c r="C601" s="47" t="s">
        <v>715</v>
      </c>
    </row>
    <row r="602" spans="2:3">
      <c r="B602" s="44" t="s">
        <v>298</v>
      </c>
      <c r="C602" s="45" t="s">
        <v>716</v>
      </c>
    </row>
    <row r="603" spans="2:3">
      <c r="B603" s="46" t="s">
        <v>306</v>
      </c>
      <c r="C603" s="47" t="s">
        <v>717</v>
      </c>
    </row>
    <row r="604" spans="2:3" ht="28.5">
      <c r="B604" s="44" t="s">
        <v>352</v>
      </c>
      <c r="C604" s="45" t="s">
        <v>718</v>
      </c>
    </row>
    <row r="605" spans="2:3">
      <c r="B605" s="46" t="s">
        <v>350</v>
      </c>
      <c r="C605" s="47">
        <v>2014</v>
      </c>
    </row>
    <row r="606" spans="2:3">
      <c r="B606" s="247" t="s">
        <v>300</v>
      </c>
      <c r="C606" s="45" t="s">
        <v>719</v>
      </c>
    </row>
    <row r="607" spans="2:3">
      <c r="B607" s="248"/>
      <c r="C607" s="45" t="s">
        <v>720</v>
      </c>
    </row>
    <row r="608" spans="2:3">
      <c r="B608" s="248"/>
      <c r="C608" s="45" t="s">
        <v>721</v>
      </c>
    </row>
    <row r="609" spans="2:3">
      <c r="B609" s="249"/>
      <c r="C609" s="45" t="s">
        <v>705</v>
      </c>
    </row>
    <row r="611" spans="2:3">
      <c r="B611" s="147" t="str">
        <f>'PPy Proy'!F209</f>
        <v>Z. Caja Común en el transporte masivo/colectivo</v>
      </c>
    </row>
    <row r="613" spans="2:3">
      <c r="B613" s="245" t="s">
        <v>307</v>
      </c>
      <c r="C613" s="46" t="s">
        <v>626</v>
      </c>
    </row>
    <row r="614" spans="2:3" ht="59.25" customHeight="1">
      <c r="B614" s="246"/>
      <c r="C614" s="46" t="s">
        <v>760</v>
      </c>
    </row>
    <row r="615" spans="2:3" ht="128.25">
      <c r="B615" s="44" t="s">
        <v>286</v>
      </c>
      <c r="C615" s="45" t="s">
        <v>762</v>
      </c>
    </row>
    <row r="616" spans="2:3" ht="71.25">
      <c r="B616" s="46" t="s">
        <v>287</v>
      </c>
      <c r="C616" s="47" t="s">
        <v>763</v>
      </c>
    </row>
    <row r="617" spans="2:3">
      <c r="B617" s="44" t="s">
        <v>288</v>
      </c>
      <c r="C617" s="45" t="s">
        <v>722</v>
      </c>
    </row>
    <row r="618" spans="2:3">
      <c r="B618" s="46" t="s">
        <v>290</v>
      </c>
      <c r="C618" s="47" t="s">
        <v>723</v>
      </c>
    </row>
    <row r="619" spans="2:3">
      <c r="B619" s="44" t="s">
        <v>291</v>
      </c>
      <c r="C619" s="45" t="s">
        <v>404</v>
      </c>
    </row>
    <row r="620" spans="2:3">
      <c r="B620" s="46" t="s">
        <v>292</v>
      </c>
      <c r="C620" s="47" t="s">
        <v>380</v>
      </c>
    </row>
    <row r="621" spans="2:3" ht="28.5">
      <c r="B621" s="44" t="s">
        <v>474</v>
      </c>
      <c r="C621" s="45" t="s">
        <v>724</v>
      </c>
    </row>
    <row r="622" spans="2:3" ht="28.5">
      <c r="B622" s="46" t="s">
        <v>293</v>
      </c>
      <c r="C622" s="47" t="s">
        <v>725</v>
      </c>
    </row>
    <row r="623" spans="2:3">
      <c r="B623" s="44" t="s">
        <v>294</v>
      </c>
      <c r="C623" s="45" t="s">
        <v>726</v>
      </c>
    </row>
    <row r="624" spans="2:3">
      <c r="B624" s="46" t="s">
        <v>296</v>
      </c>
      <c r="C624" s="47" t="s">
        <v>727</v>
      </c>
    </row>
    <row r="625" spans="2:3">
      <c r="B625" s="44" t="s">
        <v>298</v>
      </c>
      <c r="C625" s="45" t="s">
        <v>728</v>
      </c>
    </row>
    <row r="626" spans="2:3">
      <c r="B626" s="46" t="s">
        <v>306</v>
      </c>
      <c r="C626" s="47" t="s">
        <v>717</v>
      </c>
    </row>
    <row r="627" spans="2:3">
      <c r="B627" s="44" t="s">
        <v>352</v>
      </c>
      <c r="C627" s="45" t="s">
        <v>439</v>
      </c>
    </row>
    <row r="628" spans="2:3">
      <c r="B628" s="46" t="s">
        <v>350</v>
      </c>
      <c r="C628" s="47">
        <v>2013</v>
      </c>
    </row>
    <row r="629" spans="2:3">
      <c r="B629" s="250" t="s">
        <v>300</v>
      </c>
      <c r="C629" s="45" t="s">
        <v>729</v>
      </c>
    </row>
    <row r="630" spans="2:3">
      <c r="B630" s="250"/>
      <c r="C630" s="45" t="s">
        <v>375</v>
      </c>
    </row>
    <row r="631" spans="2:3">
      <c r="B631" s="250"/>
      <c r="C631" s="45" t="s">
        <v>705</v>
      </c>
    </row>
    <row r="633" spans="2:3" ht="39" customHeight="1">
      <c r="B633" s="253" t="str">
        <f>'PPy Proy'!F210</f>
        <v>AA. Mejora del Terminal terrestre, estaciones de transferencia de pasajeros y intercambios nodales de pasajeros</v>
      </c>
      <c r="C633" s="253"/>
    </row>
    <row r="635" spans="2:3" ht="35.25" customHeight="1">
      <c r="B635" s="245" t="s">
        <v>307</v>
      </c>
      <c r="C635" s="46" t="s">
        <v>630</v>
      </c>
    </row>
    <row r="636" spans="2:3" ht="54.75" customHeight="1">
      <c r="B636" s="246"/>
      <c r="C636" s="46" t="s">
        <v>760</v>
      </c>
    </row>
    <row r="637" spans="2:3" ht="71.25">
      <c r="B637" s="44" t="s">
        <v>286</v>
      </c>
      <c r="C637" s="45" t="s">
        <v>730</v>
      </c>
    </row>
    <row r="638" spans="2:3" ht="156.75">
      <c r="B638" s="46" t="s">
        <v>287</v>
      </c>
      <c r="C638" s="47" t="s">
        <v>773</v>
      </c>
    </row>
    <row r="639" spans="2:3">
      <c r="B639" s="44" t="s">
        <v>288</v>
      </c>
      <c r="C639" s="45" t="s">
        <v>355</v>
      </c>
    </row>
    <row r="640" spans="2:3">
      <c r="B640" s="46" t="s">
        <v>290</v>
      </c>
      <c r="C640" s="47" t="s">
        <v>653</v>
      </c>
    </row>
    <row r="641" spans="2:5">
      <c r="B641" s="44" t="s">
        <v>291</v>
      </c>
      <c r="C641" s="45" t="s">
        <v>362</v>
      </c>
    </row>
    <row r="642" spans="2:5">
      <c r="B642" s="46" t="s">
        <v>292</v>
      </c>
      <c r="C642" s="47" t="s">
        <v>675</v>
      </c>
    </row>
    <row r="643" spans="2:5" ht="42.75">
      <c r="B643" s="44" t="s">
        <v>474</v>
      </c>
      <c r="C643" s="45" t="s">
        <v>731</v>
      </c>
    </row>
    <row r="644" spans="2:5">
      <c r="B644" s="46" t="s">
        <v>293</v>
      </c>
      <c r="C644" s="47" t="s">
        <v>733</v>
      </c>
    </row>
    <row r="645" spans="2:5" ht="42.75">
      <c r="B645" s="44" t="s">
        <v>294</v>
      </c>
      <c r="C645" s="45" t="s">
        <v>732</v>
      </c>
    </row>
    <row r="646" spans="2:5">
      <c r="B646" s="46" t="s">
        <v>296</v>
      </c>
      <c r="C646" s="47" t="s">
        <v>734</v>
      </c>
    </row>
    <row r="647" spans="2:5">
      <c r="B647" s="44" t="s">
        <v>298</v>
      </c>
      <c r="C647" s="45" t="s">
        <v>735</v>
      </c>
    </row>
    <row r="648" spans="2:5" ht="42.75">
      <c r="B648" s="46" t="s">
        <v>306</v>
      </c>
      <c r="C648" s="47" t="s">
        <v>736</v>
      </c>
    </row>
    <row r="649" spans="2:5" ht="42.75">
      <c r="B649" s="44" t="s">
        <v>352</v>
      </c>
      <c r="C649" s="45" t="s">
        <v>737</v>
      </c>
    </row>
    <row r="650" spans="2:5">
      <c r="B650" s="46" t="s">
        <v>350</v>
      </c>
      <c r="C650" s="47">
        <v>2014</v>
      </c>
      <c r="E650" s="144" t="s">
        <v>141</v>
      </c>
    </row>
    <row r="651" spans="2:5">
      <c r="B651" s="247" t="s">
        <v>300</v>
      </c>
      <c r="C651" s="45" t="s">
        <v>301</v>
      </c>
    </row>
    <row r="652" spans="2:5" ht="28.5">
      <c r="B652" s="248"/>
      <c r="C652" s="45" t="s">
        <v>738</v>
      </c>
    </row>
    <row r="653" spans="2:5">
      <c r="B653" s="248"/>
      <c r="C653" s="45" t="s">
        <v>360</v>
      </c>
    </row>
    <row r="654" spans="2:5">
      <c r="B654" s="248"/>
      <c r="C654" s="45" t="s">
        <v>361</v>
      </c>
    </row>
    <row r="655" spans="2:5">
      <c r="B655" s="249"/>
      <c r="C655" s="45" t="s">
        <v>705</v>
      </c>
    </row>
    <row r="657" spans="2:3">
      <c r="B657" s="253" t="str">
        <f>'PPy Proy'!F237</f>
        <v>AB. Facilitación para la transportación pesada</v>
      </c>
      <c r="C657" s="253"/>
    </row>
    <row r="659" spans="2:3" ht="28.5">
      <c r="B659" s="157" t="s">
        <v>307</v>
      </c>
      <c r="C659" s="46" t="s">
        <v>630</v>
      </c>
    </row>
    <row r="660" spans="2:3" ht="156.75">
      <c r="B660" s="44" t="s">
        <v>286</v>
      </c>
      <c r="C660" s="45" t="s">
        <v>739</v>
      </c>
    </row>
    <row r="661" spans="2:3" ht="71.25">
      <c r="B661" s="46" t="s">
        <v>287</v>
      </c>
      <c r="C661" s="47" t="s">
        <v>740</v>
      </c>
    </row>
    <row r="662" spans="2:3">
      <c r="B662" s="44" t="s">
        <v>288</v>
      </c>
      <c r="C662" s="45" t="s">
        <v>355</v>
      </c>
    </row>
    <row r="663" spans="2:3">
      <c r="B663" s="46" t="s">
        <v>290</v>
      </c>
      <c r="C663" s="47" t="s">
        <v>653</v>
      </c>
    </row>
    <row r="664" spans="2:3">
      <c r="B664" s="44" t="s">
        <v>291</v>
      </c>
      <c r="C664" s="45" t="s">
        <v>362</v>
      </c>
    </row>
    <row r="665" spans="2:3">
      <c r="B665" s="46" t="s">
        <v>292</v>
      </c>
      <c r="C665" s="47" t="s">
        <v>741</v>
      </c>
    </row>
    <row r="666" spans="2:3" ht="28.5">
      <c r="B666" s="44" t="s">
        <v>474</v>
      </c>
      <c r="C666" s="45" t="s">
        <v>742</v>
      </c>
    </row>
    <row r="667" spans="2:3" ht="42.75">
      <c r="B667" s="46" t="s">
        <v>293</v>
      </c>
      <c r="C667" s="47" t="s">
        <v>743</v>
      </c>
    </row>
    <row r="668" spans="2:3" ht="28.5">
      <c r="B668" s="44" t="s">
        <v>294</v>
      </c>
      <c r="C668" s="45" t="s">
        <v>744</v>
      </c>
    </row>
    <row r="669" spans="2:3" ht="28.5">
      <c r="B669" s="46" t="s">
        <v>296</v>
      </c>
      <c r="C669" s="47" t="s">
        <v>745</v>
      </c>
    </row>
    <row r="670" spans="2:3">
      <c r="B670" s="44" t="s">
        <v>298</v>
      </c>
      <c r="C670" s="45" t="s">
        <v>657</v>
      </c>
    </row>
    <row r="671" spans="2:3">
      <c r="B671" s="46" t="s">
        <v>306</v>
      </c>
      <c r="C671" s="47" t="s">
        <v>746</v>
      </c>
    </row>
    <row r="672" spans="2:3" ht="28.5">
      <c r="B672" s="44" t="s">
        <v>352</v>
      </c>
      <c r="C672" s="45" t="s">
        <v>747</v>
      </c>
    </row>
    <row r="673" spans="2:3">
      <c r="B673" s="46" t="s">
        <v>350</v>
      </c>
      <c r="C673" s="47">
        <v>2013</v>
      </c>
    </row>
    <row r="674" spans="2:3">
      <c r="B674" s="247" t="s">
        <v>300</v>
      </c>
      <c r="C674" s="45" t="s">
        <v>385</v>
      </c>
    </row>
    <row r="675" spans="2:3">
      <c r="B675" s="248"/>
      <c r="C675" s="45" t="s">
        <v>359</v>
      </c>
    </row>
    <row r="676" spans="2:3">
      <c r="B676" s="248"/>
      <c r="C676" s="45" t="s">
        <v>360</v>
      </c>
    </row>
    <row r="677" spans="2:3">
      <c r="B677" s="249"/>
      <c r="C677" s="45" t="s">
        <v>361</v>
      </c>
    </row>
  </sheetData>
  <mergeCells count="44">
    <mergeCell ref="B651:B655"/>
    <mergeCell ref="B633:C633"/>
    <mergeCell ref="B657:C657"/>
    <mergeCell ref="B674:B677"/>
    <mergeCell ref="B606:B609"/>
    <mergeCell ref="B613:B614"/>
    <mergeCell ref="B629:B631"/>
    <mergeCell ref="B635:B636"/>
    <mergeCell ref="B583:B586"/>
    <mergeCell ref="B95:B96"/>
    <mergeCell ref="B138:B140"/>
    <mergeCell ref="B159:B162"/>
    <mergeCell ref="B204:B208"/>
    <mergeCell ref="B590:B591"/>
    <mergeCell ref="B142:C142"/>
    <mergeCell ref="B342:B344"/>
    <mergeCell ref="B369:B370"/>
    <mergeCell ref="B327:B328"/>
    <mergeCell ref="B495:B498"/>
    <mergeCell ref="B473:B476"/>
    <mergeCell ref="B406:B407"/>
    <mergeCell ref="B363:B365"/>
    <mergeCell ref="B412:B413"/>
    <mergeCell ref="B451:B454"/>
    <mergeCell ref="B428:B432"/>
    <mergeCell ref="B385:B387"/>
    <mergeCell ref="B517:B520"/>
    <mergeCell ref="B539:B542"/>
    <mergeCell ref="B561:B564"/>
    <mergeCell ref="B4:B5"/>
    <mergeCell ref="B28:B29"/>
    <mergeCell ref="B111:B118"/>
    <mergeCell ref="B273:B276"/>
    <mergeCell ref="B319:B323"/>
    <mergeCell ref="B44:B45"/>
    <mergeCell ref="B295:B299"/>
    <mergeCell ref="B20:B24"/>
    <mergeCell ref="B50:B51"/>
    <mergeCell ref="B66:B68"/>
    <mergeCell ref="B72:B73"/>
    <mergeCell ref="B88:B90"/>
    <mergeCell ref="B181:B185"/>
    <mergeCell ref="B251:B254"/>
    <mergeCell ref="B227:B231"/>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dimension ref="A5:P102"/>
  <sheetViews>
    <sheetView showGridLines="0" tabSelected="1" topLeftCell="A34" zoomScale="140" zoomScaleNormal="140" workbookViewId="0">
      <selection activeCell="A58" sqref="A58:P63"/>
    </sheetView>
  </sheetViews>
  <sheetFormatPr baseColWidth="10" defaultRowHeight="8.25"/>
  <cols>
    <col min="1" max="1" width="42" style="307" customWidth="1"/>
    <col min="2" max="2" width="7.140625" style="307" bestFit="1" customWidth="1"/>
    <col min="3" max="3" width="7.7109375" style="307" bestFit="1" customWidth="1"/>
    <col min="4" max="4" width="7.85546875" style="307" bestFit="1" customWidth="1"/>
    <col min="5" max="6" width="8" style="307" bestFit="1" customWidth="1"/>
    <col min="7" max="8" width="7.85546875" style="307" bestFit="1" customWidth="1"/>
    <col min="9" max="9" width="8" style="307" bestFit="1" customWidth="1"/>
    <col min="10" max="13" width="7.85546875" style="307" bestFit="1" customWidth="1"/>
    <col min="14" max="14" width="8" style="307" bestFit="1" customWidth="1"/>
    <col min="15" max="15" width="7.85546875" style="307" bestFit="1" customWidth="1"/>
    <col min="16" max="16" width="7.7109375" style="307" bestFit="1" customWidth="1"/>
    <col min="17" max="16384" width="11.42578125" style="307"/>
  </cols>
  <sheetData>
    <row r="5" spans="1:16" ht="11.25">
      <c r="A5" s="344" t="s">
        <v>598</v>
      </c>
      <c r="B5" s="343">
        <v>2013</v>
      </c>
      <c r="C5" s="343">
        <v>2014</v>
      </c>
      <c r="D5" s="343">
        <v>2015</v>
      </c>
      <c r="E5" s="343">
        <v>2016</v>
      </c>
      <c r="F5" s="343">
        <v>2017</v>
      </c>
      <c r="G5" s="343">
        <v>2018</v>
      </c>
      <c r="H5" s="343">
        <v>2019</v>
      </c>
      <c r="I5" s="343">
        <v>2020</v>
      </c>
      <c r="J5" s="343">
        <v>2021</v>
      </c>
      <c r="K5" s="343">
        <v>2022</v>
      </c>
      <c r="L5" s="343">
        <v>2023</v>
      </c>
      <c r="M5" s="343">
        <v>2024</v>
      </c>
      <c r="N5" s="343">
        <v>2025</v>
      </c>
      <c r="O5" s="343">
        <v>2026</v>
      </c>
      <c r="P5" s="343">
        <v>2027</v>
      </c>
    </row>
    <row r="6" spans="1:16">
      <c r="A6" s="308" t="s">
        <v>323</v>
      </c>
      <c r="B6" s="309"/>
      <c r="C6" s="309"/>
      <c r="D6" s="309">
        <v>120000</v>
      </c>
      <c r="E6" s="309">
        <f>D6*10%</f>
        <v>12000</v>
      </c>
      <c r="F6" s="309">
        <f>E6*(1+$F$41)</f>
        <v>12720</v>
      </c>
      <c r="G6" s="309">
        <f t="shared" ref="G6:P6" si="0">F6*(1+$F$41)</f>
        <v>13483.2</v>
      </c>
      <c r="H6" s="309">
        <f t="shared" si="0"/>
        <v>14292.192000000001</v>
      </c>
      <c r="I6" s="309">
        <f t="shared" si="0"/>
        <v>15149.723520000001</v>
      </c>
      <c r="J6" s="309">
        <f t="shared" si="0"/>
        <v>16058.706931200002</v>
      </c>
      <c r="K6" s="309">
        <f t="shared" si="0"/>
        <v>17022.229347072003</v>
      </c>
      <c r="L6" s="309">
        <f>K6*(1+$F$41)+60000</f>
        <v>78043.56310789632</v>
      </c>
      <c r="M6" s="309">
        <f>L6*(1+$F$41)-60000</f>
        <v>22726.176894370103</v>
      </c>
      <c r="N6" s="309">
        <f t="shared" si="0"/>
        <v>24089.747508032309</v>
      </c>
      <c r="O6" s="309">
        <f t="shared" si="0"/>
        <v>25535.132358514249</v>
      </c>
      <c r="P6" s="309">
        <f t="shared" si="0"/>
        <v>27067.240300025107</v>
      </c>
    </row>
    <row r="7" spans="1:16">
      <c r="A7" s="308" t="s">
        <v>595</v>
      </c>
      <c r="B7" s="309"/>
      <c r="C7" s="309"/>
      <c r="D7" s="309">
        <v>30000</v>
      </c>
      <c r="E7" s="309">
        <f>D7*20%</f>
        <v>6000</v>
      </c>
      <c r="F7" s="309">
        <f t="shared" ref="F7:P37" si="1">E7*(1+$F$41)</f>
        <v>6360</v>
      </c>
      <c r="G7" s="309">
        <f t="shared" si="1"/>
        <v>6741.6</v>
      </c>
      <c r="H7" s="309">
        <f t="shared" si="1"/>
        <v>7146.0960000000005</v>
      </c>
      <c r="I7" s="309">
        <f t="shared" si="1"/>
        <v>7574.8617600000007</v>
      </c>
      <c r="J7" s="309">
        <f t="shared" si="1"/>
        <v>8029.3534656000011</v>
      </c>
      <c r="K7" s="309">
        <f t="shared" si="1"/>
        <v>8511.1146735360016</v>
      </c>
      <c r="L7" s="309">
        <f t="shared" si="1"/>
        <v>9021.7815539481617</v>
      </c>
      <c r="M7" s="309">
        <f t="shared" si="1"/>
        <v>9563.0884471850513</v>
      </c>
      <c r="N7" s="309">
        <f t="shared" si="1"/>
        <v>10136.873754016155</v>
      </c>
      <c r="O7" s="309">
        <f t="shared" si="1"/>
        <v>10745.086179257125</v>
      </c>
      <c r="P7" s="309">
        <f t="shared" si="1"/>
        <v>11389.791350012552</v>
      </c>
    </row>
    <row r="8" spans="1:16">
      <c r="A8" s="308" t="s">
        <v>596</v>
      </c>
      <c r="B8" s="309"/>
      <c r="C8" s="309"/>
      <c r="D8" s="309">
        <v>12000</v>
      </c>
      <c r="E8" s="309">
        <f>D8*20%</f>
        <v>2400</v>
      </c>
      <c r="F8" s="309">
        <f t="shared" si="1"/>
        <v>2544</v>
      </c>
      <c r="G8" s="309">
        <f t="shared" si="1"/>
        <v>2696.6400000000003</v>
      </c>
      <c r="H8" s="309">
        <f t="shared" si="1"/>
        <v>2858.4384000000005</v>
      </c>
      <c r="I8" s="309">
        <f t="shared" si="1"/>
        <v>3029.9447040000005</v>
      </c>
      <c r="J8" s="309">
        <f t="shared" si="1"/>
        <v>3211.7413862400008</v>
      </c>
      <c r="K8" s="309">
        <f t="shared" si="1"/>
        <v>3404.4458694144009</v>
      </c>
      <c r="L8" s="309">
        <f t="shared" si="1"/>
        <v>3608.712621579265</v>
      </c>
      <c r="M8" s="309">
        <f t="shared" si="1"/>
        <v>3825.2353788740211</v>
      </c>
      <c r="N8" s="309">
        <f t="shared" si="1"/>
        <v>4054.7495016064627</v>
      </c>
      <c r="O8" s="309">
        <f t="shared" si="1"/>
        <v>4298.0344717028511</v>
      </c>
      <c r="P8" s="309">
        <f t="shared" si="1"/>
        <v>4555.9165400050224</v>
      </c>
    </row>
    <row r="9" spans="1:16">
      <c r="A9" s="308" t="s">
        <v>597</v>
      </c>
      <c r="B9" s="309"/>
      <c r="C9" s="309"/>
      <c r="D9" s="309"/>
      <c r="E9" s="309"/>
      <c r="F9" s="309"/>
      <c r="G9" s="309"/>
      <c r="H9" s="309"/>
      <c r="I9" s="309"/>
      <c r="J9" s="309"/>
      <c r="K9" s="309"/>
      <c r="L9" s="309"/>
      <c r="M9" s="309"/>
      <c r="N9" s="309"/>
      <c r="O9" s="309"/>
      <c r="P9" s="309"/>
    </row>
    <row r="10" spans="1:16">
      <c r="A10" s="310" t="s">
        <v>324</v>
      </c>
      <c r="B10" s="309"/>
      <c r="C10" s="309"/>
      <c r="D10" s="309">
        <v>200000</v>
      </c>
      <c r="E10" s="309">
        <f>D10*20%</f>
        <v>40000</v>
      </c>
      <c r="F10" s="309">
        <f t="shared" si="1"/>
        <v>42400</v>
      </c>
      <c r="G10" s="309">
        <f t="shared" si="1"/>
        <v>44944</v>
      </c>
      <c r="H10" s="309">
        <f t="shared" si="1"/>
        <v>47640.639999999999</v>
      </c>
      <c r="I10" s="309">
        <f t="shared" si="1"/>
        <v>50499.078399999999</v>
      </c>
      <c r="J10" s="309">
        <f t="shared" si="1"/>
        <v>53529.023104</v>
      </c>
      <c r="K10" s="309">
        <f t="shared" si="1"/>
        <v>56740.764490240006</v>
      </c>
      <c r="L10" s="309">
        <f>K10*(1+$F$41)+60000</f>
        <v>120145.21035965442</v>
      </c>
      <c r="M10" s="309">
        <f>L10*(1+$F$41)-60000</f>
        <v>67353.922981233685</v>
      </c>
      <c r="N10" s="309">
        <f t="shared" si="1"/>
        <v>71395.158360107715</v>
      </c>
      <c r="O10" s="309">
        <f t="shared" si="1"/>
        <v>75678.867861714185</v>
      </c>
      <c r="P10" s="309">
        <f t="shared" si="1"/>
        <v>80219.599933417034</v>
      </c>
    </row>
    <row r="11" spans="1:16">
      <c r="A11" s="311" t="s">
        <v>325</v>
      </c>
      <c r="B11" s="309"/>
      <c r="C11" s="309">
        <v>20000</v>
      </c>
      <c r="D11" s="309">
        <f>C11</f>
        <v>20000</v>
      </c>
      <c r="E11" s="309">
        <f t="shared" ref="E11" si="2">D11</f>
        <v>20000</v>
      </c>
      <c r="F11" s="309">
        <f t="shared" si="1"/>
        <v>21200</v>
      </c>
      <c r="G11" s="309">
        <f t="shared" si="1"/>
        <v>22472</v>
      </c>
      <c r="H11" s="309">
        <f t="shared" si="1"/>
        <v>23820.32</v>
      </c>
      <c r="I11" s="309">
        <f t="shared" si="1"/>
        <v>25249.539199999999</v>
      </c>
      <c r="J11" s="309">
        <f t="shared" si="1"/>
        <v>26764.511552</v>
      </c>
      <c r="K11" s="309">
        <f t="shared" si="1"/>
        <v>28370.382245120003</v>
      </c>
      <c r="L11" s="309">
        <f t="shared" si="1"/>
        <v>30072.605179827206</v>
      </c>
      <c r="M11" s="309">
        <f t="shared" si="1"/>
        <v>31876.961490616839</v>
      </c>
      <c r="N11" s="309">
        <f t="shared" si="1"/>
        <v>33789.57918005385</v>
      </c>
      <c r="O11" s="309">
        <f t="shared" si="1"/>
        <v>35816.953930857082</v>
      </c>
      <c r="P11" s="309">
        <f t="shared" si="1"/>
        <v>37965.971166708507</v>
      </c>
    </row>
    <row r="12" spans="1:16">
      <c r="A12" s="311" t="s">
        <v>326</v>
      </c>
      <c r="B12" s="309"/>
      <c r="C12" s="309"/>
      <c r="D12" s="309"/>
      <c r="E12" s="309"/>
      <c r="F12" s="309"/>
      <c r="G12" s="309"/>
      <c r="H12" s="309"/>
      <c r="I12" s="309"/>
      <c r="J12" s="309"/>
      <c r="K12" s="309"/>
      <c r="L12" s="309"/>
      <c r="M12" s="309"/>
      <c r="N12" s="309"/>
      <c r="O12" s="309"/>
      <c r="P12" s="309"/>
    </row>
    <row r="13" spans="1:16">
      <c r="A13" s="311" t="s">
        <v>327</v>
      </c>
      <c r="B13" s="309"/>
      <c r="C13" s="309">
        <v>18000</v>
      </c>
      <c r="D13" s="309">
        <v>100000</v>
      </c>
      <c r="E13" s="309">
        <f>D13*10%</f>
        <v>10000</v>
      </c>
      <c r="F13" s="309">
        <f t="shared" si="1"/>
        <v>10600</v>
      </c>
      <c r="G13" s="309">
        <f t="shared" si="1"/>
        <v>11236</v>
      </c>
      <c r="H13" s="309">
        <f t="shared" si="1"/>
        <v>11910.16</v>
      </c>
      <c r="I13" s="309">
        <f t="shared" si="1"/>
        <v>12624.7696</v>
      </c>
      <c r="J13" s="309">
        <f t="shared" si="1"/>
        <v>13382.255776</v>
      </c>
      <c r="K13" s="309">
        <f t="shared" si="1"/>
        <v>14185.191122560002</v>
      </c>
      <c r="L13" s="309">
        <f t="shared" si="1"/>
        <v>15036.302589913603</v>
      </c>
      <c r="M13" s="309">
        <f t="shared" si="1"/>
        <v>15938.48074530842</v>
      </c>
      <c r="N13" s="309">
        <f t="shared" si="1"/>
        <v>16894.789590026925</v>
      </c>
      <c r="O13" s="309">
        <f t="shared" si="1"/>
        <v>17908.476965428541</v>
      </c>
      <c r="P13" s="309">
        <f t="shared" si="1"/>
        <v>18982.985583354253</v>
      </c>
    </row>
    <row r="14" spans="1:16">
      <c r="A14" s="311" t="s">
        <v>328</v>
      </c>
      <c r="B14" s="309">
        <v>3000</v>
      </c>
      <c r="C14" s="309">
        <v>100000</v>
      </c>
      <c r="D14" s="309">
        <f>C14*10%</f>
        <v>10000</v>
      </c>
      <c r="E14" s="309">
        <f>C14*10%</f>
        <v>10000</v>
      </c>
      <c r="F14" s="309">
        <f t="shared" si="1"/>
        <v>10600</v>
      </c>
      <c r="G14" s="309">
        <f t="shared" si="1"/>
        <v>11236</v>
      </c>
      <c r="H14" s="309">
        <f t="shared" si="1"/>
        <v>11910.16</v>
      </c>
      <c r="I14" s="309">
        <f t="shared" si="1"/>
        <v>12624.7696</v>
      </c>
      <c r="J14" s="309">
        <f t="shared" si="1"/>
        <v>13382.255776</v>
      </c>
      <c r="K14" s="309">
        <f t="shared" si="1"/>
        <v>14185.191122560002</v>
      </c>
      <c r="L14" s="309">
        <f t="shared" si="1"/>
        <v>15036.302589913603</v>
      </c>
      <c r="M14" s="309">
        <f t="shared" si="1"/>
        <v>15938.48074530842</v>
      </c>
      <c r="N14" s="309">
        <f t="shared" si="1"/>
        <v>16894.789590026925</v>
      </c>
      <c r="O14" s="309">
        <f t="shared" si="1"/>
        <v>17908.476965428541</v>
      </c>
      <c r="P14" s="309">
        <f t="shared" si="1"/>
        <v>18982.985583354253</v>
      </c>
    </row>
    <row r="15" spans="1:16">
      <c r="A15" s="311" t="s">
        <v>532</v>
      </c>
      <c r="B15" s="309"/>
      <c r="C15" s="309"/>
      <c r="D15" s="309"/>
      <c r="E15" s="309"/>
      <c r="F15" s="309"/>
      <c r="G15" s="309"/>
      <c r="H15" s="309"/>
      <c r="I15" s="309"/>
      <c r="J15" s="309"/>
      <c r="K15" s="309"/>
      <c r="L15" s="309"/>
      <c r="M15" s="309"/>
      <c r="N15" s="309"/>
      <c r="O15" s="309"/>
      <c r="P15" s="309"/>
    </row>
    <row r="16" spans="1:16">
      <c r="A16" s="311" t="s">
        <v>534</v>
      </c>
      <c r="B16" s="309"/>
      <c r="C16" s="309"/>
      <c r="D16" s="309"/>
      <c r="E16" s="309"/>
      <c r="F16" s="309"/>
      <c r="G16" s="309"/>
      <c r="H16" s="309"/>
      <c r="I16" s="309"/>
      <c r="J16" s="309"/>
      <c r="K16" s="309"/>
      <c r="L16" s="309"/>
      <c r="M16" s="309"/>
      <c r="N16" s="309"/>
      <c r="O16" s="309"/>
      <c r="P16" s="309"/>
    </row>
    <row r="17" spans="1:16">
      <c r="A17" s="312" t="s">
        <v>535</v>
      </c>
      <c r="C17" s="309">
        <v>25000</v>
      </c>
      <c r="D17" s="309">
        <f>C17*10%</f>
        <v>2500</v>
      </c>
      <c r="E17" s="309">
        <f t="shared" ref="E17" si="3">D17</f>
        <v>2500</v>
      </c>
      <c r="F17" s="309">
        <f t="shared" si="1"/>
        <v>2650</v>
      </c>
      <c r="G17" s="309">
        <f t="shared" si="1"/>
        <v>2809</v>
      </c>
      <c r="H17" s="309">
        <f t="shared" si="1"/>
        <v>2977.54</v>
      </c>
      <c r="I17" s="309">
        <f t="shared" si="1"/>
        <v>3156.1923999999999</v>
      </c>
      <c r="J17" s="309">
        <f t="shared" si="1"/>
        <v>3345.563944</v>
      </c>
      <c r="K17" s="309">
        <f t="shared" si="1"/>
        <v>3546.2977806400004</v>
      </c>
      <c r="L17" s="309">
        <f t="shared" si="1"/>
        <v>3759.0756474784007</v>
      </c>
      <c r="M17" s="309">
        <f t="shared" si="1"/>
        <v>3984.6201863271049</v>
      </c>
      <c r="N17" s="309">
        <f t="shared" si="1"/>
        <v>4223.6973975067312</v>
      </c>
      <c r="O17" s="309">
        <f t="shared" si="1"/>
        <v>4477.1192413571353</v>
      </c>
      <c r="P17" s="309">
        <f t="shared" si="1"/>
        <v>4745.7463958385633</v>
      </c>
    </row>
    <row r="18" spans="1:16">
      <c r="A18" s="312" t="s">
        <v>536</v>
      </c>
      <c r="B18" s="309"/>
      <c r="C18" s="309">
        <v>35000</v>
      </c>
      <c r="D18" s="309">
        <f>C18*20%</f>
        <v>7000</v>
      </c>
      <c r="E18" s="309">
        <f>D18</f>
        <v>7000</v>
      </c>
      <c r="F18" s="309">
        <f t="shared" si="1"/>
        <v>7420</v>
      </c>
      <c r="G18" s="309">
        <f t="shared" si="1"/>
        <v>7865.2000000000007</v>
      </c>
      <c r="H18" s="309">
        <f t="shared" si="1"/>
        <v>8337.112000000001</v>
      </c>
      <c r="I18" s="309">
        <f t="shared" si="1"/>
        <v>8837.3387200000016</v>
      </c>
      <c r="J18" s="309">
        <f t="shared" si="1"/>
        <v>9367.5790432000013</v>
      </c>
      <c r="K18" s="309">
        <f t="shared" si="1"/>
        <v>9929.6337857920025</v>
      </c>
      <c r="L18" s="309">
        <f t="shared" si="1"/>
        <v>10525.411812939523</v>
      </c>
      <c r="M18" s="309">
        <f t="shared" si="1"/>
        <v>11156.936521715896</v>
      </c>
      <c r="N18" s="309">
        <f t="shared" si="1"/>
        <v>11826.35271301885</v>
      </c>
      <c r="O18" s="309">
        <f t="shared" si="1"/>
        <v>12535.933875799981</v>
      </c>
      <c r="P18" s="309">
        <f t="shared" si="1"/>
        <v>13288.089908347982</v>
      </c>
    </row>
    <row r="19" spans="1:16">
      <c r="A19" s="312" t="s">
        <v>537</v>
      </c>
      <c r="B19" s="309"/>
      <c r="C19" s="309">
        <v>25000</v>
      </c>
      <c r="D19" s="309">
        <v>5000</v>
      </c>
      <c r="E19" s="309">
        <f>D19</f>
        <v>5000</v>
      </c>
      <c r="F19" s="309">
        <f t="shared" si="1"/>
        <v>5300</v>
      </c>
      <c r="G19" s="309">
        <f t="shared" si="1"/>
        <v>5618</v>
      </c>
      <c r="H19" s="309">
        <f t="shared" si="1"/>
        <v>5955.08</v>
      </c>
      <c r="I19" s="309">
        <f t="shared" si="1"/>
        <v>6312.3847999999998</v>
      </c>
      <c r="J19" s="309">
        <f t="shared" si="1"/>
        <v>6691.127888</v>
      </c>
      <c r="K19" s="309">
        <f t="shared" si="1"/>
        <v>7092.5955612800008</v>
      </c>
      <c r="L19" s="309">
        <f t="shared" si="1"/>
        <v>7518.1512949568014</v>
      </c>
      <c r="M19" s="309">
        <f t="shared" si="1"/>
        <v>7969.2403726542098</v>
      </c>
      <c r="N19" s="309">
        <f t="shared" si="1"/>
        <v>8447.3947950134625</v>
      </c>
      <c r="O19" s="309">
        <f t="shared" si="1"/>
        <v>8954.2384827142705</v>
      </c>
      <c r="P19" s="309">
        <f t="shared" si="1"/>
        <v>9491.4927916771267</v>
      </c>
    </row>
    <row r="20" spans="1:16">
      <c r="A20" s="308" t="s">
        <v>538</v>
      </c>
      <c r="B20" s="309">
        <v>20000</v>
      </c>
      <c r="C20" s="309">
        <f>B20*10%</f>
        <v>2000</v>
      </c>
      <c r="D20" s="309">
        <f>C20</f>
        <v>2000</v>
      </c>
      <c r="E20" s="309">
        <f t="shared" ref="E20" si="4">D20</f>
        <v>2000</v>
      </c>
      <c r="F20" s="309">
        <f t="shared" si="1"/>
        <v>2120</v>
      </c>
      <c r="G20" s="309">
        <f t="shared" si="1"/>
        <v>2247.2000000000003</v>
      </c>
      <c r="H20" s="309">
        <f t="shared" si="1"/>
        <v>2382.0320000000006</v>
      </c>
      <c r="I20" s="309">
        <f t="shared" si="1"/>
        <v>2524.9539200000008</v>
      </c>
      <c r="J20" s="309">
        <f t="shared" si="1"/>
        <v>2676.4511552000008</v>
      </c>
      <c r="K20" s="309">
        <f t="shared" si="1"/>
        <v>2837.0382245120009</v>
      </c>
      <c r="L20" s="309">
        <f t="shared" si="1"/>
        <v>3007.260517982721</v>
      </c>
      <c r="M20" s="309">
        <f t="shared" si="1"/>
        <v>3187.6961490616845</v>
      </c>
      <c r="N20" s="309">
        <f t="shared" si="1"/>
        <v>3378.9579180053856</v>
      </c>
      <c r="O20" s="309">
        <f t="shared" si="1"/>
        <v>3581.6953930857089</v>
      </c>
      <c r="P20" s="309">
        <f t="shared" si="1"/>
        <v>3796.5971166708518</v>
      </c>
    </row>
    <row r="21" spans="1:16">
      <c r="A21" s="308" t="s">
        <v>539</v>
      </c>
      <c r="B21" s="309"/>
      <c r="C21" s="309">
        <v>15000</v>
      </c>
      <c r="D21" s="309">
        <v>5000</v>
      </c>
      <c r="E21" s="309">
        <f>D21</f>
        <v>5000</v>
      </c>
      <c r="F21" s="309">
        <f t="shared" si="1"/>
        <v>5300</v>
      </c>
      <c r="G21" s="309">
        <f t="shared" si="1"/>
        <v>5618</v>
      </c>
      <c r="H21" s="309">
        <f t="shared" si="1"/>
        <v>5955.08</v>
      </c>
      <c r="I21" s="309">
        <f t="shared" si="1"/>
        <v>6312.3847999999998</v>
      </c>
      <c r="J21" s="309">
        <f t="shared" si="1"/>
        <v>6691.127888</v>
      </c>
      <c r="K21" s="309">
        <f t="shared" si="1"/>
        <v>7092.5955612800008</v>
      </c>
      <c r="L21" s="309">
        <f t="shared" si="1"/>
        <v>7518.1512949568014</v>
      </c>
      <c r="M21" s="309">
        <f t="shared" si="1"/>
        <v>7969.2403726542098</v>
      </c>
      <c r="N21" s="309">
        <f t="shared" si="1"/>
        <v>8447.3947950134625</v>
      </c>
      <c r="O21" s="309">
        <f t="shared" si="1"/>
        <v>8954.2384827142705</v>
      </c>
      <c r="P21" s="309">
        <f t="shared" si="1"/>
        <v>9491.4927916771267</v>
      </c>
    </row>
    <row r="22" spans="1:16">
      <c r="A22" s="308" t="s">
        <v>540</v>
      </c>
      <c r="B22" s="309"/>
      <c r="C22" s="309">
        <v>70000</v>
      </c>
      <c r="D22" s="309">
        <v>40000</v>
      </c>
      <c r="E22" s="309"/>
      <c r="F22" s="309"/>
      <c r="G22" s="309"/>
      <c r="H22" s="309"/>
      <c r="I22" s="309"/>
      <c r="J22" s="309"/>
      <c r="K22" s="309"/>
      <c r="L22" s="309"/>
      <c r="M22" s="309"/>
      <c r="N22" s="309"/>
      <c r="O22" s="309"/>
      <c r="P22" s="309"/>
    </row>
    <row r="23" spans="1:16">
      <c r="A23" s="308" t="s">
        <v>592</v>
      </c>
      <c r="B23" s="309"/>
      <c r="C23" s="309"/>
      <c r="D23" s="309"/>
      <c r="E23" s="309"/>
      <c r="F23" s="309"/>
      <c r="G23" s="309"/>
      <c r="H23" s="309"/>
      <c r="I23" s="309"/>
      <c r="J23" s="309"/>
      <c r="K23" s="309"/>
      <c r="L23" s="309"/>
      <c r="M23" s="309"/>
      <c r="N23" s="309"/>
      <c r="O23" s="309"/>
      <c r="P23" s="309"/>
    </row>
    <row r="24" spans="1:16">
      <c r="A24" s="308" t="s">
        <v>593</v>
      </c>
      <c r="B24" s="309">
        <v>20000</v>
      </c>
      <c r="C24" s="309">
        <f>B24</f>
        <v>20000</v>
      </c>
      <c r="D24" s="309">
        <f t="shared" ref="D24:E25" si="5">C24</f>
        <v>20000</v>
      </c>
      <c r="E24" s="309">
        <f t="shared" si="5"/>
        <v>20000</v>
      </c>
      <c r="F24" s="309">
        <f t="shared" si="1"/>
        <v>21200</v>
      </c>
      <c r="G24" s="309">
        <f t="shared" si="1"/>
        <v>22472</v>
      </c>
      <c r="H24" s="309">
        <f t="shared" si="1"/>
        <v>23820.32</v>
      </c>
      <c r="I24" s="309">
        <f t="shared" si="1"/>
        <v>25249.539199999999</v>
      </c>
      <c r="J24" s="309">
        <f t="shared" si="1"/>
        <v>26764.511552</v>
      </c>
      <c r="K24" s="309">
        <f t="shared" si="1"/>
        <v>28370.382245120003</v>
      </c>
      <c r="L24" s="309">
        <f t="shared" si="1"/>
        <v>30072.605179827206</v>
      </c>
      <c r="M24" s="309">
        <f t="shared" si="1"/>
        <v>31876.961490616839</v>
      </c>
      <c r="N24" s="309">
        <f t="shared" si="1"/>
        <v>33789.57918005385</v>
      </c>
      <c r="O24" s="309">
        <f t="shared" si="1"/>
        <v>35816.953930857082</v>
      </c>
      <c r="P24" s="309">
        <f t="shared" si="1"/>
        <v>37965.971166708507</v>
      </c>
    </row>
    <row r="25" spans="1:16">
      <c r="A25" s="308" t="s">
        <v>594</v>
      </c>
      <c r="B25" s="309">
        <v>15000</v>
      </c>
      <c r="C25" s="309">
        <f>B25</f>
        <v>15000</v>
      </c>
      <c r="D25" s="309">
        <f t="shared" si="5"/>
        <v>15000</v>
      </c>
      <c r="E25" s="309">
        <f t="shared" si="5"/>
        <v>15000</v>
      </c>
      <c r="F25" s="309">
        <f t="shared" si="1"/>
        <v>15900</v>
      </c>
      <c r="G25" s="309">
        <f t="shared" si="1"/>
        <v>16854</v>
      </c>
      <c r="H25" s="309">
        <f t="shared" si="1"/>
        <v>17865.240000000002</v>
      </c>
      <c r="I25" s="309">
        <f t="shared" si="1"/>
        <v>18937.154400000003</v>
      </c>
      <c r="J25" s="309">
        <f t="shared" si="1"/>
        <v>20073.383664000005</v>
      </c>
      <c r="K25" s="309">
        <f t="shared" si="1"/>
        <v>21277.786683840004</v>
      </c>
      <c r="L25" s="309">
        <f t="shared" si="1"/>
        <v>22554.453884870407</v>
      </c>
      <c r="M25" s="309">
        <f t="shared" si="1"/>
        <v>23907.721117962632</v>
      </c>
      <c r="N25" s="309">
        <f t="shared" si="1"/>
        <v>25342.184385040393</v>
      </c>
      <c r="O25" s="309">
        <f t="shared" si="1"/>
        <v>26862.715448142819</v>
      </c>
      <c r="P25" s="309">
        <f t="shared" si="1"/>
        <v>28474.478375031391</v>
      </c>
    </row>
    <row r="26" spans="1:16">
      <c r="A26" s="313" t="s">
        <v>542</v>
      </c>
      <c r="B26" s="309"/>
      <c r="C26" s="309"/>
      <c r="D26" s="309"/>
      <c r="E26" s="309"/>
      <c r="F26" s="309"/>
      <c r="G26" s="309"/>
      <c r="H26" s="309"/>
      <c r="I26" s="309"/>
      <c r="J26" s="309"/>
      <c r="K26" s="309"/>
      <c r="L26" s="309"/>
      <c r="M26" s="309"/>
      <c r="N26" s="309"/>
      <c r="O26" s="309"/>
      <c r="P26" s="309"/>
    </row>
    <row r="27" spans="1:16">
      <c r="A27" s="314" t="s">
        <v>543</v>
      </c>
      <c r="B27" s="309"/>
      <c r="C27" s="315" t="s">
        <v>612</v>
      </c>
      <c r="D27" s="315" t="s">
        <v>612</v>
      </c>
      <c r="E27" s="315" t="s">
        <v>612</v>
      </c>
      <c r="F27" s="315" t="s">
        <v>612</v>
      </c>
      <c r="G27" s="315" t="s">
        <v>612</v>
      </c>
      <c r="H27" s="315" t="s">
        <v>612</v>
      </c>
      <c r="I27" s="315" t="s">
        <v>612</v>
      </c>
      <c r="J27" s="315" t="s">
        <v>612</v>
      </c>
      <c r="K27" s="315" t="s">
        <v>612</v>
      </c>
      <c r="L27" s="315" t="s">
        <v>612</v>
      </c>
      <c r="M27" s="315" t="s">
        <v>612</v>
      </c>
      <c r="N27" s="315" t="s">
        <v>612</v>
      </c>
      <c r="O27" s="315" t="s">
        <v>612</v>
      </c>
      <c r="P27" s="315" t="s">
        <v>612</v>
      </c>
    </row>
    <row r="28" spans="1:16">
      <c r="A28" s="314" t="s">
        <v>599</v>
      </c>
      <c r="B28" s="309"/>
      <c r="C28" s="315" t="s">
        <v>612</v>
      </c>
      <c r="D28" s="315" t="s">
        <v>612</v>
      </c>
      <c r="E28" s="315" t="s">
        <v>612</v>
      </c>
      <c r="F28" s="315" t="s">
        <v>612</v>
      </c>
      <c r="G28" s="315" t="s">
        <v>612</v>
      </c>
      <c r="H28" s="315" t="s">
        <v>612</v>
      </c>
      <c r="I28" s="315" t="s">
        <v>612</v>
      </c>
      <c r="J28" s="315" t="s">
        <v>612</v>
      </c>
      <c r="K28" s="315" t="s">
        <v>612</v>
      </c>
      <c r="L28" s="315" t="s">
        <v>612</v>
      </c>
      <c r="M28" s="315" t="s">
        <v>612</v>
      </c>
      <c r="N28" s="315" t="s">
        <v>612</v>
      </c>
      <c r="O28" s="315" t="s">
        <v>612</v>
      </c>
      <c r="P28" s="315" t="s">
        <v>612</v>
      </c>
    </row>
    <row r="29" spans="1:16">
      <c r="A29" s="316" t="s">
        <v>545</v>
      </c>
      <c r="B29" s="309"/>
      <c r="C29" s="315" t="s">
        <v>612</v>
      </c>
      <c r="D29" s="315" t="s">
        <v>612</v>
      </c>
      <c r="E29" s="315" t="s">
        <v>612</v>
      </c>
      <c r="F29" s="315" t="s">
        <v>612</v>
      </c>
      <c r="G29" s="315" t="s">
        <v>612</v>
      </c>
      <c r="H29" s="315" t="s">
        <v>612</v>
      </c>
      <c r="I29" s="315" t="s">
        <v>612</v>
      </c>
      <c r="J29" s="315" t="s">
        <v>612</v>
      </c>
      <c r="K29" s="315" t="s">
        <v>612</v>
      </c>
      <c r="L29" s="315" t="s">
        <v>612</v>
      </c>
      <c r="M29" s="315" t="s">
        <v>612</v>
      </c>
      <c r="N29" s="315" t="s">
        <v>612</v>
      </c>
      <c r="O29" s="315" t="s">
        <v>612</v>
      </c>
      <c r="P29" s="315" t="s">
        <v>612</v>
      </c>
    </row>
    <row r="30" spans="1:16">
      <c r="A30" s="317" t="s">
        <v>637</v>
      </c>
      <c r="B30" s="309">
        <v>2000</v>
      </c>
      <c r="C30" s="309">
        <v>2000</v>
      </c>
      <c r="D30" s="309">
        <v>2000</v>
      </c>
      <c r="E30" s="309">
        <v>2000</v>
      </c>
      <c r="F30" s="309">
        <f t="shared" si="1"/>
        <v>2120</v>
      </c>
      <c r="G30" s="309">
        <f t="shared" si="1"/>
        <v>2247.2000000000003</v>
      </c>
      <c r="H30" s="309">
        <f t="shared" si="1"/>
        <v>2382.0320000000006</v>
      </c>
      <c r="I30" s="309">
        <f t="shared" si="1"/>
        <v>2524.9539200000008</v>
      </c>
      <c r="J30" s="309">
        <f t="shared" si="1"/>
        <v>2676.4511552000008</v>
      </c>
      <c r="K30" s="309">
        <f t="shared" si="1"/>
        <v>2837.0382245120009</v>
      </c>
      <c r="L30" s="309">
        <f t="shared" si="1"/>
        <v>3007.260517982721</v>
      </c>
      <c r="M30" s="309">
        <f t="shared" si="1"/>
        <v>3187.6961490616845</v>
      </c>
      <c r="N30" s="309">
        <f t="shared" si="1"/>
        <v>3378.9579180053856</v>
      </c>
      <c r="O30" s="309">
        <f t="shared" si="1"/>
        <v>3581.6953930857089</v>
      </c>
      <c r="P30" s="309">
        <f t="shared" si="1"/>
        <v>3796.5971166708518</v>
      </c>
    </row>
    <row r="31" spans="1:16" ht="16.5">
      <c r="A31" s="317" t="s">
        <v>638</v>
      </c>
      <c r="B31" s="309"/>
      <c r="C31" s="309">
        <v>45000</v>
      </c>
      <c r="D31" s="309">
        <v>45000</v>
      </c>
      <c r="E31" s="309">
        <v>45000</v>
      </c>
      <c r="F31" s="309">
        <f t="shared" si="1"/>
        <v>47700</v>
      </c>
      <c r="G31" s="309">
        <f t="shared" si="1"/>
        <v>50562</v>
      </c>
      <c r="H31" s="309">
        <f t="shared" si="1"/>
        <v>53595.72</v>
      </c>
      <c r="I31" s="309">
        <f t="shared" si="1"/>
        <v>56811.463200000006</v>
      </c>
      <c r="J31" s="309">
        <f t="shared" si="1"/>
        <v>60220.15099200001</v>
      </c>
      <c r="K31" s="309">
        <f t="shared" si="1"/>
        <v>63833.360051520016</v>
      </c>
      <c r="L31" s="309">
        <f t="shared" si="1"/>
        <v>67663.361654611217</v>
      </c>
      <c r="M31" s="309">
        <f t="shared" si="1"/>
        <v>71723.163353887896</v>
      </c>
      <c r="N31" s="309">
        <f t="shared" si="1"/>
        <v>76026.553155121175</v>
      </c>
      <c r="O31" s="309">
        <f t="shared" si="1"/>
        <v>80588.146344428445</v>
      </c>
      <c r="P31" s="309">
        <f t="shared" si="1"/>
        <v>85423.435125094155</v>
      </c>
    </row>
    <row r="32" spans="1:16">
      <c r="A32" s="317" t="s">
        <v>748</v>
      </c>
      <c r="B32" s="309"/>
      <c r="C32" s="315"/>
      <c r="D32" s="315"/>
      <c r="E32" s="315"/>
      <c r="F32" s="309"/>
      <c r="G32" s="309"/>
      <c r="H32" s="309"/>
      <c r="I32" s="309"/>
      <c r="J32" s="309"/>
      <c r="K32" s="309"/>
      <c r="L32" s="309"/>
      <c r="M32" s="309"/>
      <c r="N32" s="309"/>
      <c r="O32" s="309"/>
      <c r="P32" s="309"/>
    </row>
    <row r="33" spans="1:16">
      <c r="A33" s="317" t="s">
        <v>639</v>
      </c>
      <c r="B33" s="309"/>
      <c r="C33" s="309">
        <v>15000</v>
      </c>
      <c r="D33" s="309">
        <v>15000</v>
      </c>
      <c r="E33" s="309">
        <v>15000</v>
      </c>
      <c r="F33" s="309">
        <f t="shared" si="1"/>
        <v>15900</v>
      </c>
      <c r="G33" s="309">
        <f t="shared" si="1"/>
        <v>16854</v>
      </c>
      <c r="H33" s="309">
        <f t="shared" si="1"/>
        <v>17865.240000000002</v>
      </c>
      <c r="I33" s="309">
        <f t="shared" si="1"/>
        <v>18937.154400000003</v>
      </c>
      <c r="J33" s="309">
        <f t="shared" si="1"/>
        <v>20073.383664000005</v>
      </c>
      <c r="K33" s="309">
        <f t="shared" si="1"/>
        <v>21277.786683840004</v>
      </c>
      <c r="L33" s="309">
        <f t="shared" si="1"/>
        <v>22554.453884870407</v>
      </c>
      <c r="M33" s="309">
        <f t="shared" si="1"/>
        <v>23907.721117962632</v>
      </c>
      <c r="N33" s="309">
        <f t="shared" si="1"/>
        <v>25342.184385040393</v>
      </c>
      <c r="O33" s="309">
        <f t="shared" si="1"/>
        <v>26862.715448142819</v>
      </c>
      <c r="P33" s="309">
        <f t="shared" si="1"/>
        <v>28474.478375031391</v>
      </c>
    </row>
    <row r="34" spans="1:16">
      <c r="A34" s="318" t="s">
        <v>640</v>
      </c>
      <c r="B34" s="309"/>
      <c r="C34" s="319"/>
      <c r="D34" s="319"/>
      <c r="E34" s="319"/>
      <c r="F34" s="309"/>
      <c r="G34" s="309"/>
      <c r="H34" s="309"/>
      <c r="I34" s="309"/>
      <c r="J34" s="309"/>
      <c r="K34" s="309"/>
      <c r="L34" s="309"/>
      <c r="M34" s="309"/>
      <c r="N34" s="309"/>
      <c r="O34" s="309"/>
      <c r="P34" s="309"/>
    </row>
    <row r="35" spans="1:16">
      <c r="A35" s="318" t="s">
        <v>641</v>
      </c>
      <c r="B35" s="309"/>
      <c r="C35" s="315"/>
      <c r="D35" s="315"/>
      <c r="E35" s="315"/>
      <c r="F35" s="309"/>
      <c r="G35" s="309"/>
      <c r="H35" s="309"/>
      <c r="I35" s="309"/>
      <c r="J35" s="309"/>
      <c r="K35" s="309"/>
      <c r="L35" s="309"/>
      <c r="M35" s="309"/>
      <c r="N35" s="309"/>
      <c r="O35" s="309"/>
      <c r="P35" s="309"/>
    </row>
    <row r="36" spans="1:16" ht="16.5">
      <c r="A36" s="320" t="s">
        <v>642</v>
      </c>
      <c r="B36" s="315"/>
      <c r="C36" s="315">
        <v>80000</v>
      </c>
      <c r="D36" s="315">
        <v>140000</v>
      </c>
      <c r="E36" s="315">
        <v>40000</v>
      </c>
      <c r="F36" s="309">
        <f t="shared" si="1"/>
        <v>42400</v>
      </c>
      <c r="G36" s="309">
        <f t="shared" si="1"/>
        <v>44944</v>
      </c>
      <c r="H36" s="309">
        <f t="shared" si="1"/>
        <v>47640.639999999999</v>
      </c>
      <c r="I36" s="309">
        <f t="shared" si="1"/>
        <v>50499.078399999999</v>
      </c>
      <c r="J36" s="309">
        <f t="shared" si="1"/>
        <v>53529.023104</v>
      </c>
      <c r="K36" s="309">
        <f t="shared" si="1"/>
        <v>56740.764490240006</v>
      </c>
      <c r="L36" s="309">
        <f t="shared" si="1"/>
        <v>60145.210359654411</v>
      </c>
      <c r="M36" s="309">
        <f t="shared" si="1"/>
        <v>63753.922981233678</v>
      </c>
      <c r="N36" s="309">
        <f t="shared" si="1"/>
        <v>67579.1583601077</v>
      </c>
      <c r="O36" s="309">
        <f t="shared" si="1"/>
        <v>71633.907861714164</v>
      </c>
      <c r="P36" s="309">
        <f t="shared" si="1"/>
        <v>75931.942333417013</v>
      </c>
    </row>
    <row r="37" spans="1:16">
      <c r="A37" s="320" t="s">
        <v>643</v>
      </c>
      <c r="B37" s="315"/>
      <c r="C37" s="315">
        <v>80000</v>
      </c>
      <c r="D37" s="315">
        <v>150000</v>
      </c>
      <c r="E37" s="315">
        <v>150000</v>
      </c>
      <c r="F37" s="309">
        <f t="shared" si="1"/>
        <v>159000</v>
      </c>
      <c r="G37" s="309">
        <f t="shared" si="1"/>
        <v>168540</v>
      </c>
      <c r="H37" s="309">
        <f t="shared" si="1"/>
        <v>178652.40000000002</v>
      </c>
      <c r="I37" s="309">
        <f t="shared" si="1"/>
        <v>189371.54400000002</v>
      </c>
      <c r="J37" s="309">
        <f t="shared" si="1"/>
        <v>200733.83664000002</v>
      </c>
      <c r="K37" s="309">
        <f t="shared" si="1"/>
        <v>212777.86683840005</v>
      </c>
      <c r="L37" s="309">
        <f t="shared" si="1"/>
        <v>225544.53884870408</v>
      </c>
      <c r="M37" s="309">
        <f t="shared" si="1"/>
        <v>239077.21117962632</v>
      </c>
      <c r="N37" s="309">
        <f t="shared" si="1"/>
        <v>253421.84385040391</v>
      </c>
      <c r="O37" s="309">
        <f t="shared" si="1"/>
        <v>268627.15448142815</v>
      </c>
      <c r="P37" s="309">
        <f t="shared" si="1"/>
        <v>284744.78375031386</v>
      </c>
    </row>
    <row r="38" spans="1:16">
      <c r="A38" s="321" t="s">
        <v>600</v>
      </c>
      <c r="B38" s="322">
        <f>SUM(B6:B37)</f>
        <v>60000</v>
      </c>
      <c r="C38" s="322">
        <f t="shared" ref="C38:K38" si="6">SUM(C6:C37)</f>
        <v>567000</v>
      </c>
      <c r="D38" s="322">
        <f t="shared" si="6"/>
        <v>940500</v>
      </c>
      <c r="E38" s="322">
        <f t="shared" si="6"/>
        <v>408900</v>
      </c>
      <c r="F38" s="322">
        <f t="shared" si="6"/>
        <v>433434</v>
      </c>
      <c r="G38" s="322">
        <f t="shared" si="6"/>
        <v>459440.04000000004</v>
      </c>
      <c r="H38" s="322">
        <f t="shared" si="6"/>
        <v>487006.4424</v>
      </c>
      <c r="I38" s="322">
        <f t="shared" si="6"/>
        <v>516226.82894400007</v>
      </c>
      <c r="J38" s="322">
        <f t="shared" si="6"/>
        <v>547200.43868064007</v>
      </c>
      <c r="K38" s="322">
        <f t="shared" si="6"/>
        <v>580032.46500147856</v>
      </c>
      <c r="L38" s="322">
        <f t="shared" ref="L38:P38" si="7">SUM(L6:L37)</f>
        <v>734834.41290156718</v>
      </c>
      <c r="M38" s="322">
        <f t="shared" si="7"/>
        <v>658924.47767566133</v>
      </c>
      <c r="N38" s="322">
        <f t="shared" si="7"/>
        <v>698459.94633620104</v>
      </c>
      <c r="O38" s="322">
        <f t="shared" si="7"/>
        <v>740367.54311637324</v>
      </c>
      <c r="P38" s="322">
        <f t="shared" si="7"/>
        <v>784789.5957033555</v>
      </c>
    </row>
    <row r="39" spans="1:16">
      <c r="A39" s="307" t="s">
        <v>613</v>
      </c>
    </row>
    <row r="41" spans="1:16">
      <c r="D41" s="323" t="s">
        <v>617</v>
      </c>
      <c r="E41" s="323"/>
      <c r="F41" s="324">
        <v>0.06</v>
      </c>
    </row>
    <row r="43" spans="1:16" ht="11.25">
      <c r="A43" s="344" t="s">
        <v>614</v>
      </c>
      <c r="B43" s="343">
        <v>2013</v>
      </c>
      <c r="C43" s="343">
        <v>2014</v>
      </c>
      <c r="D43" s="343">
        <v>2015</v>
      </c>
      <c r="E43" s="343">
        <v>2016</v>
      </c>
      <c r="F43" s="343">
        <v>2017</v>
      </c>
      <c r="G43" s="343">
        <v>2018</v>
      </c>
      <c r="H43" s="343">
        <v>2019</v>
      </c>
      <c r="I43" s="343">
        <v>2020</v>
      </c>
      <c r="J43" s="343">
        <v>2021</v>
      </c>
      <c r="K43" s="343">
        <v>2022</v>
      </c>
      <c r="L43" s="343">
        <v>2023</v>
      </c>
      <c r="M43" s="343">
        <v>2024</v>
      </c>
      <c r="N43" s="343">
        <v>2025</v>
      </c>
      <c r="O43" s="343">
        <v>2026</v>
      </c>
      <c r="P43" s="343">
        <v>2027</v>
      </c>
    </row>
    <row r="44" spans="1:16">
      <c r="A44" s="308" t="s">
        <v>323</v>
      </c>
      <c r="B44" s="309"/>
      <c r="C44" s="309"/>
      <c r="D44" s="309">
        <f>8000*40</f>
        <v>320000</v>
      </c>
      <c r="E44" s="309">
        <f>D44*(1+$F$41)</f>
        <v>339200</v>
      </c>
      <c r="F44" s="309">
        <f t="shared" ref="F44:K44" si="8">E44*(1+$F$41)</f>
        <v>359552</v>
      </c>
      <c r="G44" s="309">
        <f t="shared" si="8"/>
        <v>381125.12</v>
      </c>
      <c r="H44" s="309">
        <f t="shared" si="8"/>
        <v>403992.62719999999</v>
      </c>
      <c r="I44" s="309">
        <f t="shared" si="8"/>
        <v>428232.184832</v>
      </c>
      <c r="J44" s="309">
        <f t="shared" si="8"/>
        <v>453926.11592192005</v>
      </c>
      <c r="K44" s="309">
        <f t="shared" si="8"/>
        <v>481161.68287723529</v>
      </c>
      <c r="L44" s="309">
        <f t="shared" ref="L44:L51" si="9">K44*(1+$F$41)</f>
        <v>510031.38384986942</v>
      </c>
      <c r="M44" s="309">
        <f t="shared" ref="M44:M51" si="10">L44*(1+$F$41)</f>
        <v>540633.2668808616</v>
      </c>
      <c r="N44" s="309">
        <f t="shared" ref="N44:N51" si="11">M44*(1+$F$41)</f>
        <v>573071.26289371331</v>
      </c>
      <c r="O44" s="309">
        <f t="shared" ref="O44:O51" si="12">N44*(1+$F$41)</f>
        <v>607455.53866733611</v>
      </c>
      <c r="P44" s="309">
        <f t="shared" ref="P44:P51" si="13">O44*(1+$F$41)</f>
        <v>643902.87098737631</v>
      </c>
    </row>
    <row r="45" spans="1:16">
      <c r="A45" s="310" t="s">
        <v>324</v>
      </c>
      <c r="B45" s="309"/>
      <c r="C45" s="309"/>
      <c r="D45" s="309">
        <f>(3*8000)</f>
        <v>24000</v>
      </c>
      <c r="E45" s="309">
        <f>D45*(1+$F$41)</f>
        <v>25440</v>
      </c>
      <c r="F45" s="309">
        <f t="shared" ref="F45:K45" si="14">E45*(1+$F$41)</f>
        <v>26966.400000000001</v>
      </c>
      <c r="G45" s="309">
        <f t="shared" si="14"/>
        <v>28584.384000000002</v>
      </c>
      <c r="H45" s="309">
        <f t="shared" si="14"/>
        <v>30299.447040000003</v>
      </c>
      <c r="I45" s="309">
        <f t="shared" si="14"/>
        <v>32117.413862400004</v>
      </c>
      <c r="J45" s="309">
        <f t="shared" si="14"/>
        <v>34044.458694144007</v>
      </c>
      <c r="K45" s="309">
        <f t="shared" si="14"/>
        <v>36087.126215792647</v>
      </c>
      <c r="L45" s="309">
        <f t="shared" si="9"/>
        <v>38252.353788740205</v>
      </c>
      <c r="M45" s="309">
        <f t="shared" si="10"/>
        <v>40547.495016064619</v>
      </c>
      <c r="N45" s="309">
        <f t="shared" si="11"/>
        <v>42980.3447170285</v>
      </c>
      <c r="O45" s="309">
        <f t="shared" si="12"/>
        <v>45559.165400050209</v>
      </c>
      <c r="P45" s="309">
        <f t="shared" si="13"/>
        <v>48292.715324053228</v>
      </c>
    </row>
    <row r="46" spans="1:16">
      <c r="A46" s="311" t="s">
        <v>327</v>
      </c>
      <c r="B46" s="309"/>
      <c r="C46" s="309">
        <v>30000</v>
      </c>
      <c r="D46" s="309">
        <v>50000</v>
      </c>
      <c r="E46" s="309">
        <f>D46*(1+$F$41)</f>
        <v>53000</v>
      </c>
      <c r="F46" s="309">
        <f t="shared" ref="F46:K46" si="15">E46*(1+$F$41)</f>
        <v>56180</v>
      </c>
      <c r="G46" s="309">
        <f t="shared" si="15"/>
        <v>59550.8</v>
      </c>
      <c r="H46" s="309">
        <f t="shared" si="15"/>
        <v>63123.848000000005</v>
      </c>
      <c r="I46" s="309">
        <f t="shared" si="15"/>
        <v>66911.278880000013</v>
      </c>
      <c r="J46" s="309">
        <f t="shared" si="15"/>
        <v>70925.955612800011</v>
      </c>
      <c r="K46" s="309">
        <f t="shared" si="15"/>
        <v>75181.512949568016</v>
      </c>
      <c r="L46" s="309">
        <f t="shared" si="9"/>
        <v>79692.403726542107</v>
      </c>
      <c r="M46" s="309">
        <f t="shared" si="10"/>
        <v>84473.947950134636</v>
      </c>
      <c r="N46" s="309">
        <f t="shared" si="11"/>
        <v>89542.384827142712</v>
      </c>
      <c r="O46" s="309">
        <f t="shared" si="12"/>
        <v>94914.927916771281</v>
      </c>
      <c r="P46" s="309">
        <f t="shared" si="13"/>
        <v>100609.82359177756</v>
      </c>
    </row>
    <row r="47" spans="1:16">
      <c r="A47" s="312" t="s">
        <v>535</v>
      </c>
      <c r="C47" s="309">
        <v>30000</v>
      </c>
      <c r="D47" s="309">
        <f>C47*(1+$F$41)</f>
        <v>31800</v>
      </c>
      <c r="E47" s="309">
        <f>D47*(1+$F$41)</f>
        <v>33708</v>
      </c>
      <c r="F47" s="309">
        <f t="shared" ref="F47:K47" si="16">E47*(1+$F$41)</f>
        <v>35730.480000000003</v>
      </c>
      <c r="G47" s="309">
        <f t="shared" si="16"/>
        <v>37874.308800000006</v>
      </c>
      <c r="H47" s="309">
        <f t="shared" si="16"/>
        <v>40146.767328000009</v>
      </c>
      <c r="I47" s="309">
        <f t="shared" si="16"/>
        <v>42555.573367680008</v>
      </c>
      <c r="J47" s="309">
        <f t="shared" si="16"/>
        <v>45108.907769740814</v>
      </c>
      <c r="K47" s="309">
        <f t="shared" si="16"/>
        <v>47815.442235925264</v>
      </c>
      <c r="L47" s="309">
        <f t="shared" si="9"/>
        <v>50684.368770080786</v>
      </c>
      <c r="M47" s="309">
        <f t="shared" si="10"/>
        <v>53725.430896285638</v>
      </c>
      <c r="N47" s="309">
        <f t="shared" si="11"/>
        <v>56948.956750062782</v>
      </c>
      <c r="O47" s="309">
        <f t="shared" si="12"/>
        <v>60365.894155066555</v>
      </c>
      <c r="P47" s="309">
        <f t="shared" si="13"/>
        <v>63987.847804370555</v>
      </c>
    </row>
    <row r="48" spans="1:16">
      <c r="A48" s="312" t="s">
        <v>536</v>
      </c>
      <c r="B48" s="309"/>
      <c r="C48" s="309">
        <v>40000</v>
      </c>
      <c r="D48" s="309">
        <f t="shared" ref="D48:K49" si="17">C48*(1+$F$41)</f>
        <v>42400</v>
      </c>
      <c r="E48" s="309">
        <v>125000</v>
      </c>
      <c r="F48" s="309">
        <f t="shared" si="17"/>
        <v>132500</v>
      </c>
      <c r="G48" s="309">
        <f t="shared" si="17"/>
        <v>140450</v>
      </c>
      <c r="H48" s="309">
        <f t="shared" si="17"/>
        <v>148877</v>
      </c>
      <c r="I48" s="309">
        <f t="shared" si="17"/>
        <v>157809.62</v>
      </c>
      <c r="J48" s="309">
        <f t="shared" si="17"/>
        <v>167278.1972</v>
      </c>
      <c r="K48" s="309">
        <f t="shared" si="17"/>
        <v>177314.88903200001</v>
      </c>
      <c r="L48" s="309">
        <f t="shared" si="9"/>
        <v>187953.78237392002</v>
      </c>
      <c r="M48" s="309">
        <f t="shared" si="10"/>
        <v>199231.00931635522</v>
      </c>
      <c r="N48" s="309">
        <f t="shared" si="11"/>
        <v>211184.86987533656</v>
      </c>
      <c r="O48" s="309">
        <f t="shared" si="12"/>
        <v>223855.96206785677</v>
      </c>
      <c r="P48" s="309">
        <f t="shared" si="13"/>
        <v>237287.3197919282</v>
      </c>
    </row>
    <row r="49" spans="1:16">
      <c r="A49" s="308" t="s">
        <v>538</v>
      </c>
      <c r="B49" s="309">
        <v>15000</v>
      </c>
      <c r="C49" s="309">
        <f>50000*(1+$F$41)</f>
        <v>53000</v>
      </c>
      <c r="D49" s="309">
        <f t="shared" si="17"/>
        <v>56180</v>
      </c>
      <c r="E49" s="309">
        <f t="shared" si="17"/>
        <v>59550.8</v>
      </c>
      <c r="F49" s="309">
        <f t="shared" si="17"/>
        <v>63123.848000000005</v>
      </c>
      <c r="G49" s="309">
        <f t="shared" si="17"/>
        <v>66911.278880000013</v>
      </c>
      <c r="H49" s="309">
        <f t="shared" si="17"/>
        <v>70925.955612800011</v>
      </c>
      <c r="I49" s="309">
        <f t="shared" si="17"/>
        <v>75181.512949568016</v>
      </c>
      <c r="J49" s="309">
        <f t="shared" si="17"/>
        <v>79692.403726542107</v>
      </c>
      <c r="K49" s="309">
        <f t="shared" si="17"/>
        <v>84473.947950134636</v>
      </c>
      <c r="L49" s="309">
        <f t="shared" si="9"/>
        <v>89542.384827142712</v>
      </c>
      <c r="M49" s="309">
        <f t="shared" si="10"/>
        <v>94914.927916771281</v>
      </c>
      <c r="N49" s="309">
        <f t="shared" si="11"/>
        <v>100609.82359177756</v>
      </c>
      <c r="O49" s="309">
        <f t="shared" si="12"/>
        <v>106646.41300728422</v>
      </c>
      <c r="P49" s="309">
        <f t="shared" si="13"/>
        <v>113045.19778772128</v>
      </c>
    </row>
    <row r="50" spans="1:16" ht="24.75" customHeight="1">
      <c r="A50" s="308" t="str">
        <f>A30</f>
        <v>T. Estudios de transporte y otorgamiento de permisos y autorizaciones</v>
      </c>
      <c r="B50" s="309">
        <f>B49</f>
        <v>15000</v>
      </c>
      <c r="C50" s="309">
        <f>B50*(1+$F$41)</f>
        <v>15900</v>
      </c>
      <c r="D50" s="309">
        <f t="shared" ref="D50" si="18">C50*(1+$F$41)</f>
        <v>16854</v>
      </c>
      <c r="E50" s="309">
        <f t="shared" ref="E50:E51" si="19">D50*(1+$F$41)</f>
        <v>17865.240000000002</v>
      </c>
      <c r="F50" s="309">
        <f t="shared" ref="F50:F51" si="20">E50*(1+$F$41)</f>
        <v>18937.154400000003</v>
      </c>
      <c r="G50" s="309">
        <f t="shared" ref="G50:G51" si="21">F50*(1+$F$41)</f>
        <v>20073.383664000005</v>
      </c>
      <c r="H50" s="309">
        <f t="shared" ref="H50:H51" si="22">G50*(1+$F$41)</f>
        <v>21277.786683840004</v>
      </c>
      <c r="I50" s="309">
        <f t="shared" ref="I50:I51" si="23">H50*(1+$F$41)</f>
        <v>22554.453884870407</v>
      </c>
      <c r="J50" s="309">
        <f t="shared" ref="J50:J51" si="24">I50*(1+$F$41)</f>
        <v>23907.721117962632</v>
      </c>
      <c r="K50" s="309">
        <f t="shared" ref="K50:K51" si="25">J50*(1+$F$41)</f>
        <v>25342.184385040393</v>
      </c>
      <c r="L50" s="309">
        <f t="shared" si="9"/>
        <v>26862.715448142819</v>
      </c>
      <c r="M50" s="309">
        <f t="shared" si="10"/>
        <v>28474.478375031391</v>
      </c>
      <c r="N50" s="309">
        <f t="shared" si="11"/>
        <v>30182.947077533277</v>
      </c>
      <c r="O50" s="309">
        <f t="shared" si="12"/>
        <v>31993.923902185277</v>
      </c>
      <c r="P50" s="309">
        <f t="shared" si="13"/>
        <v>33913.559336316393</v>
      </c>
    </row>
    <row r="51" spans="1:16" ht="24.75" customHeight="1">
      <c r="A51" s="325" t="s">
        <v>779</v>
      </c>
      <c r="B51" s="309"/>
      <c r="C51" s="309">
        <f>C52</f>
        <v>16890</v>
      </c>
      <c r="D51" s="309">
        <f>C51*10</f>
        <v>168900</v>
      </c>
      <c r="E51" s="309">
        <f t="shared" si="19"/>
        <v>179034</v>
      </c>
      <c r="F51" s="309">
        <f t="shared" si="20"/>
        <v>189776.04</v>
      </c>
      <c r="G51" s="309">
        <f t="shared" si="21"/>
        <v>201162.60240000003</v>
      </c>
      <c r="H51" s="309">
        <f t="shared" si="22"/>
        <v>213232.35854400005</v>
      </c>
      <c r="I51" s="309">
        <f t="shared" si="23"/>
        <v>226026.30005664006</v>
      </c>
      <c r="J51" s="309">
        <f t="shared" si="24"/>
        <v>239587.87806003846</v>
      </c>
      <c r="K51" s="309">
        <f t="shared" si="25"/>
        <v>253963.15074364078</v>
      </c>
      <c r="L51" s="309">
        <f t="shared" si="9"/>
        <v>269200.93978825922</v>
      </c>
      <c r="M51" s="309">
        <f t="shared" si="10"/>
        <v>285352.99617555476</v>
      </c>
      <c r="N51" s="309">
        <f t="shared" si="11"/>
        <v>302474.17594608804</v>
      </c>
      <c r="O51" s="309">
        <f t="shared" si="12"/>
        <v>320622.62650285335</v>
      </c>
      <c r="P51" s="309">
        <f t="shared" si="13"/>
        <v>339859.98409302457</v>
      </c>
    </row>
    <row r="52" spans="1:16" ht="24.75" customHeight="1">
      <c r="A52" s="325" t="s">
        <v>778</v>
      </c>
      <c r="B52" s="309">
        <f>SUM(B44:B50)*10%</f>
        <v>3000</v>
      </c>
      <c r="C52" s="309">
        <f>SUM(C44:C50)*10%</f>
        <v>16890</v>
      </c>
      <c r="D52" s="309">
        <f t="shared" ref="C52:P52" si="26">SUM(D44:D50)*20%</f>
        <v>108246.8</v>
      </c>
      <c r="E52" s="309">
        <f t="shared" si="26"/>
        <v>130752.80800000002</v>
      </c>
      <c r="F52" s="309">
        <f t="shared" si="26"/>
        <v>138597.97648000001</v>
      </c>
      <c r="G52" s="309">
        <f t="shared" si="26"/>
        <v>146913.85506880001</v>
      </c>
      <c r="H52" s="309">
        <f t="shared" si="26"/>
        <v>155728.686372928</v>
      </c>
      <c r="I52" s="309">
        <f t="shared" si="26"/>
        <v>165072.40755530368</v>
      </c>
      <c r="J52" s="309">
        <f t="shared" si="26"/>
        <v>174976.75200862193</v>
      </c>
      <c r="K52" s="309">
        <f t="shared" si="26"/>
        <v>185475.35712913924</v>
      </c>
      <c r="L52" s="309">
        <f t="shared" si="26"/>
        <v>196603.87855688762</v>
      </c>
      <c r="M52" s="309">
        <f t="shared" si="26"/>
        <v>208400.1112703009</v>
      </c>
      <c r="N52" s="309">
        <f t="shared" si="26"/>
        <v>220904.11794651893</v>
      </c>
      <c r="O52" s="309">
        <f t="shared" si="26"/>
        <v>234158.36502331006</v>
      </c>
      <c r="P52" s="309">
        <f t="shared" si="26"/>
        <v>248207.86692470868</v>
      </c>
    </row>
    <row r="53" spans="1:16">
      <c r="A53" s="321" t="s">
        <v>600</v>
      </c>
      <c r="B53" s="322">
        <f>SUM(B48:B52)</f>
        <v>33000</v>
      </c>
      <c r="C53" s="322">
        <f t="shared" ref="C53:P53" si="27">SUM(C48:C52)</f>
        <v>142680</v>
      </c>
      <c r="D53" s="322">
        <f t="shared" si="27"/>
        <v>392580.8</v>
      </c>
      <c r="E53" s="322">
        <f t="shared" si="27"/>
        <v>512202.848</v>
      </c>
      <c r="F53" s="322">
        <f t="shared" si="27"/>
        <v>542935.01888000011</v>
      </c>
      <c r="G53" s="322">
        <f t="shared" si="27"/>
        <v>575511.12001280009</v>
      </c>
      <c r="H53" s="322">
        <f t="shared" si="27"/>
        <v>610041.78721356811</v>
      </c>
      <c r="I53" s="322">
        <f t="shared" si="27"/>
        <v>646644.29444638209</v>
      </c>
      <c r="J53" s="322">
        <f t="shared" si="27"/>
        <v>685442.95211316517</v>
      </c>
      <c r="K53" s="322">
        <f t="shared" si="27"/>
        <v>726569.52923995501</v>
      </c>
      <c r="L53" s="322">
        <f t="shared" si="27"/>
        <v>770163.70099435234</v>
      </c>
      <c r="M53" s="322">
        <f t="shared" si="27"/>
        <v>816373.52305401361</v>
      </c>
      <c r="N53" s="322">
        <f t="shared" si="27"/>
        <v>865355.93443725433</v>
      </c>
      <c r="O53" s="322">
        <f t="shared" si="27"/>
        <v>917277.29050348967</v>
      </c>
      <c r="P53" s="322">
        <f t="shared" si="27"/>
        <v>972313.92793369922</v>
      </c>
    </row>
    <row r="54" spans="1:16">
      <c r="A54" s="307" t="s">
        <v>613</v>
      </c>
    </row>
    <row r="55" spans="1:16">
      <c r="A55" s="307" t="s">
        <v>616</v>
      </c>
    </row>
    <row r="56" spans="1:16">
      <c r="A56" s="307" t="s">
        <v>618</v>
      </c>
    </row>
    <row r="58" spans="1:16">
      <c r="B58" s="326" t="s">
        <v>774</v>
      </c>
      <c r="C58" s="326"/>
      <c r="D58" s="326"/>
      <c r="E58" s="326"/>
      <c r="F58" s="327">
        <v>0.03</v>
      </c>
    </row>
    <row r="60" spans="1:16" ht="11.25">
      <c r="A60" s="345" t="s">
        <v>615</v>
      </c>
      <c r="B60" s="322">
        <v>2013</v>
      </c>
      <c r="C60" s="322">
        <v>2014</v>
      </c>
      <c r="D60" s="322">
        <v>2015</v>
      </c>
      <c r="E60" s="322">
        <v>2016</v>
      </c>
      <c r="F60" s="322">
        <v>2017</v>
      </c>
      <c r="G60" s="322">
        <v>2018</v>
      </c>
      <c r="H60" s="322">
        <v>2019</v>
      </c>
      <c r="I60" s="322">
        <v>2020</v>
      </c>
      <c r="J60" s="322">
        <v>2021</v>
      </c>
      <c r="K60" s="322">
        <v>2022</v>
      </c>
      <c r="L60" s="322">
        <v>2023</v>
      </c>
      <c r="M60" s="322">
        <v>2024</v>
      </c>
      <c r="N60" s="322">
        <v>2025</v>
      </c>
      <c r="O60" s="322">
        <v>2026</v>
      </c>
      <c r="P60" s="322">
        <v>2027</v>
      </c>
    </row>
    <row r="61" spans="1:16">
      <c r="A61" s="328" t="s">
        <v>777</v>
      </c>
      <c r="B61" s="309">
        <f>Hoja1!H50</f>
        <v>95416.666666666672</v>
      </c>
      <c r="C61" s="309">
        <f>[1]Hoja1!$G$7*1.05</f>
        <v>599445</v>
      </c>
      <c r="D61" s="309">
        <f>C61*2*1.05</f>
        <v>1258834.5</v>
      </c>
      <c r="E61" s="309">
        <f>D61*(1+$F$58)</f>
        <v>1296599.5350000001</v>
      </c>
      <c r="F61" s="309">
        <f t="shared" ref="F61:K61" si="28">E61*(1+$F$58)</f>
        <v>1335497.5210500001</v>
      </c>
      <c r="G61" s="309">
        <f t="shared" si="28"/>
        <v>1375562.4466815002</v>
      </c>
      <c r="H61" s="309">
        <f t="shared" si="28"/>
        <v>1416829.3200819453</v>
      </c>
      <c r="I61" s="309">
        <f t="shared" si="28"/>
        <v>1459334.1996844036</v>
      </c>
      <c r="J61" s="309">
        <f t="shared" si="28"/>
        <v>1503114.2256749358</v>
      </c>
      <c r="K61" s="309">
        <f t="shared" si="28"/>
        <v>1548207.6524451841</v>
      </c>
      <c r="L61" s="309">
        <f t="shared" ref="L61" si="29">K61*(1+$F$58)</f>
        <v>1594653.8820185396</v>
      </c>
      <c r="M61" s="309">
        <f t="shared" ref="M61" si="30">L61*(1+$F$58)</f>
        <v>1642493.4984790958</v>
      </c>
      <c r="N61" s="309">
        <f t="shared" ref="N61" si="31">M61*(1+$F$58)</f>
        <v>1691768.3034334686</v>
      </c>
      <c r="O61" s="309">
        <f t="shared" ref="O61" si="32">N61*(1+$F$58)</f>
        <v>1742521.3525364727</v>
      </c>
      <c r="P61" s="309">
        <f t="shared" ref="P61" si="33">O61*(1+$F$58)</f>
        <v>1794796.9931125669</v>
      </c>
    </row>
    <row r="62" spans="1:16">
      <c r="A62" s="328" t="s">
        <v>781</v>
      </c>
      <c r="B62" s="309"/>
      <c r="C62" s="329">
        <v>120000</v>
      </c>
      <c r="D62" s="329">
        <v>100000</v>
      </c>
      <c r="E62" s="309"/>
      <c r="F62" s="309"/>
      <c r="G62" s="309"/>
      <c r="H62" s="309"/>
      <c r="I62" s="309"/>
      <c r="J62" s="309"/>
      <c r="K62" s="309"/>
      <c r="L62" s="309"/>
      <c r="M62" s="309"/>
      <c r="N62" s="309"/>
      <c r="O62" s="309"/>
      <c r="P62" s="309"/>
    </row>
    <row r="63" spans="1:16" ht="11.25">
      <c r="A63" s="345" t="s">
        <v>776</v>
      </c>
      <c r="B63" s="322">
        <f>B61-B53-B38+B62</f>
        <v>2416.6666666666715</v>
      </c>
      <c r="C63" s="322">
        <f>C61-C53-C38+C62</f>
        <v>9765</v>
      </c>
      <c r="D63" s="322">
        <f>D61-D53-D38+D62</f>
        <v>25753.699999999953</v>
      </c>
      <c r="E63" s="322">
        <f>E61-E53-E38+E62</f>
        <v>375496.68700000015</v>
      </c>
      <c r="F63" s="322">
        <f>F61-F53-F38+F62</f>
        <v>359128.50216999999</v>
      </c>
      <c r="G63" s="322">
        <f>G61-G53-G38+G62</f>
        <v>340611.28666870005</v>
      </c>
      <c r="H63" s="322">
        <f>H61-H53-H38+H62</f>
        <v>319781.09046837717</v>
      </c>
      <c r="I63" s="322">
        <f>I61-I53-I38+I62</f>
        <v>296463.07629402145</v>
      </c>
      <c r="J63" s="322">
        <f>J61-J53-J38+J62</f>
        <v>270470.83488113061</v>
      </c>
      <c r="K63" s="322">
        <f>K61-K53-K38+K62</f>
        <v>241605.6582037505</v>
      </c>
      <c r="L63" s="322">
        <f>L61-L53-L38+L62</f>
        <v>89655.768122620066</v>
      </c>
      <c r="M63" s="322">
        <f>M61-M53-M38+M62</f>
        <v>167195.49774942081</v>
      </c>
      <c r="N63" s="322">
        <f>N61-N53-N38+N62</f>
        <v>127952.4226600132</v>
      </c>
      <c r="O63" s="322">
        <f>O61-O53-O38+O62</f>
        <v>84876.518916609813</v>
      </c>
      <c r="P63" s="322">
        <f>P61-P53-P38+P62</f>
        <v>37693.46947551216</v>
      </c>
    </row>
    <row r="65" spans="1:16">
      <c r="A65" s="307" t="s">
        <v>775</v>
      </c>
      <c r="B65" s="330">
        <f>B63</f>
        <v>2416.6666666666715</v>
      </c>
      <c r="C65" s="330">
        <f>B65+C63</f>
        <v>12181.666666666672</v>
      </c>
      <c r="D65" s="330">
        <f t="shared" ref="D65:P65" si="34">C65+D63</f>
        <v>37935.366666666625</v>
      </c>
      <c r="E65" s="330">
        <f t="shared" si="34"/>
        <v>413432.05366666679</v>
      </c>
      <c r="F65" s="330">
        <f t="shared" si="34"/>
        <v>772560.55583666684</v>
      </c>
      <c r="G65" s="330">
        <f t="shared" si="34"/>
        <v>1113171.842505367</v>
      </c>
      <c r="H65" s="330">
        <f t="shared" si="34"/>
        <v>1432952.9329737441</v>
      </c>
      <c r="I65" s="330">
        <f t="shared" si="34"/>
        <v>1729416.0092677656</v>
      </c>
      <c r="J65" s="330">
        <f t="shared" si="34"/>
        <v>1999886.8441488962</v>
      </c>
      <c r="K65" s="330">
        <f t="shared" si="34"/>
        <v>2241492.5023526466</v>
      </c>
      <c r="L65" s="330">
        <f t="shared" si="34"/>
        <v>2331148.2704752665</v>
      </c>
      <c r="M65" s="330">
        <f t="shared" si="34"/>
        <v>2498343.7682246873</v>
      </c>
      <c r="N65" s="330">
        <f t="shared" si="34"/>
        <v>2626296.1908847005</v>
      </c>
      <c r="O65" s="330">
        <f t="shared" si="34"/>
        <v>2711172.7098013102</v>
      </c>
      <c r="P65" s="330">
        <f t="shared" si="34"/>
        <v>2748866.1792768221</v>
      </c>
    </row>
    <row r="70" spans="1:16" ht="11.25">
      <c r="A70" s="346" t="s">
        <v>621</v>
      </c>
      <c r="B70" s="347">
        <v>2013</v>
      </c>
      <c r="C70" s="347">
        <v>2014</v>
      </c>
      <c r="D70" s="347">
        <v>2015</v>
      </c>
      <c r="E70" s="347">
        <v>2016</v>
      </c>
      <c r="F70" s="347">
        <v>2017</v>
      </c>
      <c r="G70" s="347">
        <v>2018</v>
      </c>
      <c r="H70" s="347">
        <v>2019</v>
      </c>
      <c r="I70" s="347">
        <v>2020</v>
      </c>
      <c r="J70" s="347">
        <v>2021</v>
      </c>
      <c r="K70" s="347">
        <v>2022</v>
      </c>
      <c r="L70" s="347">
        <v>2023</v>
      </c>
      <c r="M70" s="347">
        <v>2024</v>
      </c>
      <c r="N70" s="347">
        <v>2025</v>
      </c>
      <c r="O70" s="347">
        <v>2026</v>
      </c>
      <c r="P70" s="347">
        <v>2027</v>
      </c>
    </row>
    <row r="71" spans="1:16">
      <c r="A71" s="331" t="s">
        <v>323</v>
      </c>
      <c r="B71" s="332"/>
      <c r="C71" s="332"/>
      <c r="D71" s="332" t="s">
        <v>620</v>
      </c>
      <c r="E71" s="332" t="s">
        <v>619</v>
      </c>
      <c r="F71" s="332" t="str">
        <f>E71</f>
        <v>Continúa</v>
      </c>
      <c r="G71" s="332" t="str">
        <f t="shared" ref="E71:K81" si="35">F71</f>
        <v>Continúa</v>
      </c>
      <c r="H71" s="332" t="str">
        <f t="shared" si="35"/>
        <v>Continúa</v>
      </c>
      <c r="I71" s="332" t="str">
        <f t="shared" si="35"/>
        <v>Continúa</v>
      </c>
      <c r="J71" s="332" t="str">
        <f t="shared" si="35"/>
        <v>Continúa</v>
      </c>
      <c r="K71" s="332" t="str">
        <f t="shared" si="35"/>
        <v>Continúa</v>
      </c>
      <c r="L71" s="332" t="str">
        <f t="shared" ref="L71:L81" si="36">K71</f>
        <v>Continúa</v>
      </c>
      <c r="M71" s="332" t="str">
        <f t="shared" ref="M71:M81" si="37">L71</f>
        <v>Continúa</v>
      </c>
      <c r="N71" s="332" t="str">
        <f t="shared" ref="N71:N81" si="38">M71</f>
        <v>Continúa</v>
      </c>
      <c r="O71" s="332" t="str">
        <f t="shared" ref="O71:O81" si="39">N71</f>
        <v>Continúa</v>
      </c>
      <c r="P71" s="332" t="str">
        <f t="shared" ref="P71:P81" si="40">O71</f>
        <v>Continúa</v>
      </c>
    </row>
    <row r="72" spans="1:16">
      <c r="A72" s="331" t="s">
        <v>595</v>
      </c>
      <c r="B72" s="332"/>
      <c r="C72" s="332"/>
      <c r="D72" s="332" t="s">
        <v>620</v>
      </c>
      <c r="E72" s="332" t="s">
        <v>619</v>
      </c>
      <c r="F72" s="332" t="str">
        <f>E72</f>
        <v>Continúa</v>
      </c>
      <c r="G72" s="332" t="str">
        <f t="shared" si="35"/>
        <v>Continúa</v>
      </c>
      <c r="H72" s="332" t="str">
        <f t="shared" si="35"/>
        <v>Continúa</v>
      </c>
      <c r="I72" s="332" t="str">
        <f t="shared" si="35"/>
        <v>Continúa</v>
      </c>
      <c r="J72" s="332" t="str">
        <f t="shared" si="35"/>
        <v>Continúa</v>
      </c>
      <c r="K72" s="332" t="str">
        <f t="shared" si="35"/>
        <v>Continúa</v>
      </c>
      <c r="L72" s="332" t="str">
        <f t="shared" si="36"/>
        <v>Continúa</v>
      </c>
      <c r="M72" s="332" t="str">
        <f t="shared" si="37"/>
        <v>Continúa</v>
      </c>
      <c r="N72" s="332" t="str">
        <f t="shared" si="38"/>
        <v>Continúa</v>
      </c>
      <c r="O72" s="332" t="str">
        <f t="shared" si="39"/>
        <v>Continúa</v>
      </c>
      <c r="P72" s="332" t="str">
        <f t="shared" si="40"/>
        <v>Continúa</v>
      </c>
    </row>
    <row r="73" spans="1:16">
      <c r="A73" s="331" t="s">
        <v>596</v>
      </c>
      <c r="B73" s="332"/>
      <c r="C73" s="332"/>
      <c r="D73" s="332" t="s">
        <v>620</v>
      </c>
      <c r="E73" s="332" t="s">
        <v>619</v>
      </c>
      <c r="F73" s="332" t="str">
        <f>E73</f>
        <v>Continúa</v>
      </c>
      <c r="G73" s="332" t="str">
        <f t="shared" si="35"/>
        <v>Continúa</v>
      </c>
      <c r="H73" s="332" t="str">
        <f t="shared" si="35"/>
        <v>Continúa</v>
      </c>
      <c r="I73" s="332" t="str">
        <f t="shared" si="35"/>
        <v>Continúa</v>
      </c>
      <c r="J73" s="332" t="str">
        <f t="shared" si="35"/>
        <v>Continúa</v>
      </c>
      <c r="K73" s="332" t="str">
        <f t="shared" si="35"/>
        <v>Continúa</v>
      </c>
      <c r="L73" s="332" t="str">
        <f t="shared" si="36"/>
        <v>Continúa</v>
      </c>
      <c r="M73" s="332" t="str">
        <f t="shared" si="37"/>
        <v>Continúa</v>
      </c>
      <c r="N73" s="332" t="str">
        <f t="shared" si="38"/>
        <v>Continúa</v>
      </c>
      <c r="O73" s="332" t="str">
        <f t="shared" si="39"/>
        <v>Continúa</v>
      </c>
      <c r="P73" s="332" t="str">
        <f t="shared" si="40"/>
        <v>Continúa</v>
      </c>
    </row>
    <row r="74" spans="1:16">
      <c r="A74" s="331" t="s">
        <v>597</v>
      </c>
      <c r="B74" s="332"/>
      <c r="C74" s="332"/>
      <c r="D74" s="332" t="s">
        <v>620</v>
      </c>
      <c r="E74" s="332" t="s">
        <v>619</v>
      </c>
      <c r="F74" s="332" t="str">
        <f>E74</f>
        <v>Continúa</v>
      </c>
      <c r="G74" s="332" t="str">
        <f t="shared" si="35"/>
        <v>Continúa</v>
      </c>
      <c r="H74" s="332" t="str">
        <f t="shared" si="35"/>
        <v>Continúa</v>
      </c>
      <c r="I74" s="332" t="str">
        <f t="shared" si="35"/>
        <v>Continúa</v>
      </c>
      <c r="J74" s="332" t="str">
        <f t="shared" si="35"/>
        <v>Continúa</v>
      </c>
      <c r="K74" s="332" t="str">
        <f t="shared" si="35"/>
        <v>Continúa</v>
      </c>
      <c r="L74" s="332" t="str">
        <f t="shared" si="36"/>
        <v>Continúa</v>
      </c>
      <c r="M74" s="332" t="str">
        <f t="shared" si="37"/>
        <v>Continúa</v>
      </c>
      <c r="N74" s="332" t="str">
        <f t="shared" si="38"/>
        <v>Continúa</v>
      </c>
      <c r="O74" s="332" t="str">
        <f t="shared" si="39"/>
        <v>Continúa</v>
      </c>
      <c r="P74" s="332" t="str">
        <f t="shared" si="40"/>
        <v>Continúa</v>
      </c>
    </row>
    <row r="75" spans="1:16">
      <c r="A75" s="333" t="s">
        <v>324</v>
      </c>
      <c r="B75" s="332"/>
      <c r="C75" s="332"/>
      <c r="D75" s="332" t="s">
        <v>620</v>
      </c>
      <c r="E75" s="332" t="s">
        <v>619</v>
      </c>
      <c r="F75" s="332" t="str">
        <f>E75</f>
        <v>Continúa</v>
      </c>
      <c r="G75" s="332" t="str">
        <f t="shared" si="35"/>
        <v>Continúa</v>
      </c>
      <c r="H75" s="332" t="str">
        <f t="shared" si="35"/>
        <v>Continúa</v>
      </c>
      <c r="I75" s="332" t="str">
        <f t="shared" si="35"/>
        <v>Continúa</v>
      </c>
      <c r="J75" s="332" t="str">
        <f t="shared" si="35"/>
        <v>Continúa</v>
      </c>
      <c r="K75" s="332" t="str">
        <f t="shared" si="35"/>
        <v>Continúa</v>
      </c>
      <c r="L75" s="332" t="str">
        <f t="shared" si="36"/>
        <v>Continúa</v>
      </c>
      <c r="M75" s="332" t="str">
        <f t="shared" si="37"/>
        <v>Continúa</v>
      </c>
      <c r="N75" s="332" t="str">
        <f t="shared" si="38"/>
        <v>Continúa</v>
      </c>
      <c r="O75" s="332" t="str">
        <f t="shared" si="39"/>
        <v>Continúa</v>
      </c>
      <c r="P75" s="332" t="str">
        <f t="shared" si="40"/>
        <v>Continúa</v>
      </c>
    </row>
    <row r="76" spans="1:16">
      <c r="A76" s="334" t="s">
        <v>325</v>
      </c>
      <c r="B76" s="332"/>
      <c r="C76" s="332" t="s">
        <v>620</v>
      </c>
      <c r="D76" s="332" t="s">
        <v>619</v>
      </c>
      <c r="E76" s="332" t="str">
        <f>D76</f>
        <v>Continúa</v>
      </c>
      <c r="F76" s="332" t="str">
        <f t="shared" si="35"/>
        <v>Continúa</v>
      </c>
      <c r="G76" s="332" t="str">
        <f t="shared" si="35"/>
        <v>Continúa</v>
      </c>
      <c r="H76" s="332" t="str">
        <f t="shared" si="35"/>
        <v>Continúa</v>
      </c>
      <c r="I76" s="332" t="str">
        <f t="shared" si="35"/>
        <v>Continúa</v>
      </c>
      <c r="J76" s="332" t="str">
        <f t="shared" si="35"/>
        <v>Continúa</v>
      </c>
      <c r="K76" s="332" t="str">
        <f>I76</f>
        <v>Continúa</v>
      </c>
      <c r="L76" s="332" t="str">
        <f t="shared" ref="L76:P77" si="41">J76</f>
        <v>Continúa</v>
      </c>
      <c r="M76" s="332" t="str">
        <f t="shared" si="41"/>
        <v>Continúa</v>
      </c>
      <c r="N76" s="332" t="str">
        <f t="shared" si="41"/>
        <v>Continúa</v>
      </c>
      <c r="O76" s="332" t="str">
        <f t="shared" si="41"/>
        <v>Continúa</v>
      </c>
      <c r="P76" s="332" t="str">
        <f t="shared" si="41"/>
        <v>Continúa</v>
      </c>
    </row>
    <row r="77" spans="1:16">
      <c r="A77" s="334" t="s">
        <v>326</v>
      </c>
      <c r="B77" s="332"/>
      <c r="C77" s="332" t="s">
        <v>620</v>
      </c>
      <c r="D77" s="332" t="s">
        <v>619</v>
      </c>
      <c r="E77" s="332" t="str">
        <f>D77</f>
        <v>Continúa</v>
      </c>
      <c r="F77" s="332" t="str">
        <f t="shared" si="35"/>
        <v>Continúa</v>
      </c>
      <c r="G77" s="332" t="str">
        <f t="shared" si="35"/>
        <v>Continúa</v>
      </c>
      <c r="H77" s="332" t="str">
        <f t="shared" si="35"/>
        <v>Continúa</v>
      </c>
      <c r="I77" s="332" t="str">
        <f t="shared" si="35"/>
        <v>Continúa</v>
      </c>
      <c r="J77" s="332" t="str">
        <f t="shared" si="35"/>
        <v>Continúa</v>
      </c>
      <c r="K77" s="332" t="str">
        <f>I77</f>
        <v>Continúa</v>
      </c>
      <c r="L77" s="332" t="str">
        <f t="shared" si="41"/>
        <v>Continúa</v>
      </c>
      <c r="M77" s="332" t="str">
        <f t="shared" si="41"/>
        <v>Continúa</v>
      </c>
      <c r="N77" s="332" t="str">
        <f t="shared" si="41"/>
        <v>Continúa</v>
      </c>
      <c r="O77" s="332" t="str">
        <f t="shared" si="41"/>
        <v>Continúa</v>
      </c>
      <c r="P77" s="332" t="str">
        <f t="shared" si="41"/>
        <v>Continúa</v>
      </c>
    </row>
    <row r="78" spans="1:16">
      <c r="A78" s="334" t="s">
        <v>327</v>
      </c>
      <c r="B78" s="332"/>
      <c r="C78" s="332" t="s">
        <v>620</v>
      </c>
      <c r="D78" s="332" t="s">
        <v>619</v>
      </c>
      <c r="E78" s="332" t="str">
        <f>D78</f>
        <v>Continúa</v>
      </c>
      <c r="F78" s="332" t="str">
        <f t="shared" si="35"/>
        <v>Continúa</v>
      </c>
      <c r="G78" s="332" t="str">
        <f t="shared" si="35"/>
        <v>Continúa</v>
      </c>
      <c r="H78" s="332" t="str">
        <f t="shared" si="35"/>
        <v>Continúa</v>
      </c>
      <c r="I78" s="332" t="str">
        <f t="shared" si="35"/>
        <v>Continúa</v>
      </c>
      <c r="J78" s="332" t="str">
        <f t="shared" si="35"/>
        <v>Continúa</v>
      </c>
      <c r="K78" s="332" t="str">
        <f t="shared" ref="K78" si="42">J78</f>
        <v>Continúa</v>
      </c>
      <c r="L78" s="332" t="str">
        <f t="shared" ref="L78:L79" si="43">K78</f>
        <v>Continúa</v>
      </c>
      <c r="M78" s="332" t="str">
        <f t="shared" ref="M78:M79" si="44">L78</f>
        <v>Continúa</v>
      </c>
      <c r="N78" s="332" t="str">
        <f t="shared" ref="N78:N79" si="45">M78</f>
        <v>Continúa</v>
      </c>
      <c r="O78" s="332" t="str">
        <f t="shared" ref="O78:O79" si="46">N78</f>
        <v>Continúa</v>
      </c>
      <c r="P78" s="332" t="str">
        <f t="shared" ref="P78:P79" si="47">O78</f>
        <v>Continúa</v>
      </c>
    </row>
    <row r="79" spans="1:16">
      <c r="A79" s="334" t="s">
        <v>328</v>
      </c>
      <c r="B79" s="332" t="s">
        <v>620</v>
      </c>
      <c r="C79" s="332" t="s">
        <v>619</v>
      </c>
      <c r="D79" s="332" t="str">
        <f>C79</f>
        <v>Continúa</v>
      </c>
      <c r="E79" s="332" t="str">
        <f t="shared" si="35"/>
        <v>Continúa</v>
      </c>
      <c r="F79" s="332" t="str">
        <f t="shared" si="35"/>
        <v>Continúa</v>
      </c>
      <c r="G79" s="332" t="str">
        <f t="shared" si="35"/>
        <v>Continúa</v>
      </c>
      <c r="H79" s="332" t="str">
        <f t="shared" si="35"/>
        <v>Continúa</v>
      </c>
      <c r="I79" s="332" t="str">
        <f t="shared" si="35"/>
        <v>Continúa</v>
      </c>
      <c r="J79" s="332" t="str">
        <f t="shared" ref="J79:K79" si="48">I79</f>
        <v>Continúa</v>
      </c>
      <c r="K79" s="332" t="str">
        <f t="shared" si="48"/>
        <v>Continúa</v>
      </c>
      <c r="L79" s="332" t="str">
        <f t="shared" si="43"/>
        <v>Continúa</v>
      </c>
      <c r="M79" s="332" t="str">
        <f t="shared" si="44"/>
        <v>Continúa</v>
      </c>
      <c r="N79" s="332" t="str">
        <f t="shared" si="45"/>
        <v>Continúa</v>
      </c>
      <c r="O79" s="332" t="str">
        <f t="shared" si="46"/>
        <v>Continúa</v>
      </c>
      <c r="P79" s="332" t="str">
        <f t="shared" si="47"/>
        <v>Continúa</v>
      </c>
    </row>
    <row r="80" spans="1:16">
      <c r="A80" s="334" t="s">
        <v>532</v>
      </c>
      <c r="B80" s="332"/>
      <c r="C80" s="332" t="s">
        <v>620</v>
      </c>
      <c r="D80" s="332" t="s">
        <v>619</v>
      </c>
      <c r="E80" s="332" t="str">
        <f>D80</f>
        <v>Continúa</v>
      </c>
      <c r="F80" s="332" t="str">
        <f t="shared" si="35"/>
        <v>Continúa</v>
      </c>
      <c r="G80" s="332" t="str">
        <f t="shared" si="35"/>
        <v>Continúa</v>
      </c>
      <c r="H80" s="332" t="str">
        <f t="shared" si="35"/>
        <v>Continúa</v>
      </c>
      <c r="I80" s="332" t="str">
        <f t="shared" si="35"/>
        <v>Continúa</v>
      </c>
      <c r="J80" s="332" t="str">
        <f t="shared" si="35"/>
        <v>Continúa</v>
      </c>
      <c r="K80" s="332" t="str">
        <f>I80</f>
        <v>Continúa</v>
      </c>
      <c r="L80" s="332" t="str">
        <f t="shared" ref="L80:P81" si="49">J80</f>
        <v>Continúa</v>
      </c>
      <c r="M80" s="332" t="str">
        <f t="shared" si="49"/>
        <v>Continúa</v>
      </c>
      <c r="N80" s="332" t="str">
        <f t="shared" si="49"/>
        <v>Continúa</v>
      </c>
      <c r="O80" s="332" t="str">
        <f t="shared" si="49"/>
        <v>Continúa</v>
      </c>
      <c r="P80" s="332" t="str">
        <f t="shared" si="49"/>
        <v>Continúa</v>
      </c>
    </row>
    <row r="81" spans="1:16">
      <c r="A81" s="334" t="s">
        <v>534</v>
      </c>
      <c r="B81" s="332"/>
      <c r="C81" s="332" t="s">
        <v>620</v>
      </c>
      <c r="D81" s="332" t="s">
        <v>619</v>
      </c>
      <c r="E81" s="332" t="str">
        <f>D81</f>
        <v>Continúa</v>
      </c>
      <c r="F81" s="332" t="str">
        <f t="shared" si="35"/>
        <v>Continúa</v>
      </c>
      <c r="G81" s="332" t="str">
        <f t="shared" si="35"/>
        <v>Continúa</v>
      </c>
      <c r="H81" s="332" t="str">
        <f t="shared" si="35"/>
        <v>Continúa</v>
      </c>
      <c r="I81" s="332" t="str">
        <f t="shared" si="35"/>
        <v>Continúa</v>
      </c>
      <c r="J81" s="332" t="str">
        <f t="shared" si="35"/>
        <v>Continúa</v>
      </c>
      <c r="K81" s="332" t="str">
        <f>I81</f>
        <v>Continúa</v>
      </c>
      <c r="L81" s="332" t="str">
        <f t="shared" si="49"/>
        <v>Continúa</v>
      </c>
      <c r="M81" s="332" t="str">
        <f t="shared" si="49"/>
        <v>Continúa</v>
      </c>
      <c r="N81" s="332" t="str">
        <f t="shared" si="49"/>
        <v>Continúa</v>
      </c>
      <c r="O81" s="332" t="str">
        <f t="shared" si="49"/>
        <v>Continúa</v>
      </c>
      <c r="P81" s="332" t="str">
        <f t="shared" si="49"/>
        <v>Continúa</v>
      </c>
    </row>
    <row r="82" spans="1:16">
      <c r="A82" s="335" t="s">
        <v>535</v>
      </c>
      <c r="B82" s="336"/>
      <c r="C82" s="332" t="s">
        <v>620</v>
      </c>
      <c r="D82" s="332" t="s">
        <v>619</v>
      </c>
      <c r="E82" s="332" t="str">
        <f>D82</f>
        <v>Continúa</v>
      </c>
      <c r="F82" s="332" t="str">
        <f t="shared" ref="F82:J82" si="50">E82</f>
        <v>Continúa</v>
      </c>
      <c r="G82" s="332" t="str">
        <f t="shared" si="50"/>
        <v>Continúa</v>
      </c>
      <c r="H82" s="332" t="str">
        <f t="shared" si="50"/>
        <v>Continúa</v>
      </c>
      <c r="I82" s="332" t="str">
        <f t="shared" si="50"/>
        <v>Continúa</v>
      </c>
      <c r="J82" s="332" t="str">
        <f t="shared" si="50"/>
        <v>Continúa</v>
      </c>
      <c r="K82" s="332" t="str">
        <f>J82</f>
        <v>Continúa</v>
      </c>
      <c r="L82" s="332" t="str">
        <f t="shared" ref="L82:P94" si="51">K82</f>
        <v>Continúa</v>
      </c>
      <c r="M82" s="332" t="str">
        <f t="shared" si="51"/>
        <v>Continúa</v>
      </c>
      <c r="N82" s="332" t="str">
        <f t="shared" si="51"/>
        <v>Continúa</v>
      </c>
      <c r="O82" s="332" t="str">
        <f t="shared" si="51"/>
        <v>Continúa</v>
      </c>
      <c r="P82" s="332" t="str">
        <f t="shared" si="51"/>
        <v>Continúa</v>
      </c>
    </row>
    <row r="83" spans="1:16">
      <c r="A83" s="335" t="s">
        <v>536</v>
      </c>
      <c r="B83" s="319"/>
      <c r="C83" s="332" t="s">
        <v>620</v>
      </c>
      <c r="D83" s="332" t="s">
        <v>619</v>
      </c>
      <c r="E83" s="332" t="str">
        <f>D83</f>
        <v>Continúa</v>
      </c>
      <c r="F83" s="332" t="str">
        <f t="shared" ref="F83" si="52">E83</f>
        <v>Continúa</v>
      </c>
      <c r="G83" s="332" t="str">
        <f t="shared" ref="G83" si="53">F83</f>
        <v>Continúa</v>
      </c>
      <c r="H83" s="332" t="str">
        <f t="shared" ref="H83" si="54">G83</f>
        <v>Continúa</v>
      </c>
      <c r="I83" s="332" t="str">
        <f t="shared" ref="I83" si="55">H83</f>
        <v>Continúa</v>
      </c>
      <c r="J83" s="332" t="str">
        <f t="shared" ref="J83" si="56">I83</f>
        <v>Continúa</v>
      </c>
      <c r="K83" s="332" t="str">
        <f>J83</f>
        <v>Continúa</v>
      </c>
      <c r="L83" s="332" t="str">
        <f t="shared" si="51"/>
        <v>Continúa</v>
      </c>
      <c r="M83" s="332" t="str">
        <f t="shared" si="51"/>
        <v>Continúa</v>
      </c>
      <c r="N83" s="332" t="str">
        <f t="shared" si="51"/>
        <v>Continúa</v>
      </c>
      <c r="O83" s="332" t="str">
        <f t="shared" si="51"/>
        <v>Continúa</v>
      </c>
      <c r="P83" s="332" t="str">
        <f t="shared" si="51"/>
        <v>Continúa</v>
      </c>
    </row>
    <row r="84" spans="1:16">
      <c r="A84" s="335" t="s">
        <v>537</v>
      </c>
      <c r="B84" s="332"/>
      <c r="C84" s="332" t="s">
        <v>620</v>
      </c>
      <c r="D84" s="332" t="s">
        <v>619</v>
      </c>
      <c r="E84" s="332" t="str">
        <f>D84</f>
        <v>Continúa</v>
      </c>
      <c r="F84" s="332" t="str">
        <f t="shared" ref="E83:J84" si="57">E84</f>
        <v>Continúa</v>
      </c>
      <c r="G84" s="332" t="str">
        <f t="shared" si="57"/>
        <v>Continúa</v>
      </c>
      <c r="H84" s="332" t="str">
        <f t="shared" si="57"/>
        <v>Continúa</v>
      </c>
      <c r="I84" s="332" t="str">
        <f t="shared" si="57"/>
        <v>Continúa</v>
      </c>
      <c r="J84" s="332" t="str">
        <f t="shared" si="57"/>
        <v>Continúa</v>
      </c>
      <c r="K84" s="332" t="str">
        <f t="shared" ref="K84" si="58">J84</f>
        <v>Continúa</v>
      </c>
      <c r="L84" s="332" t="str">
        <f t="shared" si="51"/>
        <v>Continúa</v>
      </c>
      <c r="M84" s="332" t="str">
        <f t="shared" si="51"/>
        <v>Continúa</v>
      </c>
      <c r="N84" s="332" t="str">
        <f t="shared" si="51"/>
        <v>Continúa</v>
      </c>
      <c r="O84" s="332" t="str">
        <f t="shared" si="51"/>
        <v>Continúa</v>
      </c>
      <c r="P84" s="332" t="str">
        <f t="shared" si="51"/>
        <v>Continúa</v>
      </c>
    </row>
    <row r="85" spans="1:16">
      <c r="A85" s="331" t="s">
        <v>538</v>
      </c>
      <c r="B85" s="332" t="s">
        <v>620</v>
      </c>
      <c r="C85" s="332" t="s">
        <v>619</v>
      </c>
      <c r="D85" s="332" t="str">
        <f>C85</f>
        <v>Continúa</v>
      </c>
      <c r="E85" s="332" t="str">
        <f t="shared" ref="E85:K94" si="59">D85</f>
        <v>Continúa</v>
      </c>
      <c r="F85" s="332" t="str">
        <f t="shared" si="59"/>
        <v>Continúa</v>
      </c>
      <c r="G85" s="332" t="str">
        <f t="shared" si="59"/>
        <v>Continúa</v>
      </c>
      <c r="H85" s="332" t="str">
        <f t="shared" si="59"/>
        <v>Continúa</v>
      </c>
      <c r="I85" s="332" t="str">
        <f t="shared" si="59"/>
        <v>Continúa</v>
      </c>
      <c r="J85" s="332" t="str">
        <f t="shared" ref="J85:K85" si="60">I85</f>
        <v>Continúa</v>
      </c>
      <c r="K85" s="332" t="str">
        <f t="shared" si="60"/>
        <v>Continúa</v>
      </c>
      <c r="L85" s="332" t="str">
        <f t="shared" si="51"/>
        <v>Continúa</v>
      </c>
      <c r="M85" s="332" t="str">
        <f t="shared" si="51"/>
        <v>Continúa</v>
      </c>
      <c r="N85" s="332" t="str">
        <f t="shared" si="51"/>
        <v>Continúa</v>
      </c>
      <c r="O85" s="332" t="str">
        <f t="shared" si="51"/>
        <v>Continúa</v>
      </c>
      <c r="P85" s="332" t="str">
        <f t="shared" si="51"/>
        <v>Continúa</v>
      </c>
    </row>
    <row r="86" spans="1:16">
      <c r="A86" s="331" t="s">
        <v>539</v>
      </c>
      <c r="B86" s="332"/>
      <c r="C86" s="332" t="s">
        <v>620</v>
      </c>
      <c r="D86" s="332" t="s">
        <v>619</v>
      </c>
      <c r="E86" s="332" t="str">
        <f>D86</f>
        <v>Continúa</v>
      </c>
      <c r="F86" s="332" t="str">
        <f t="shared" si="59"/>
        <v>Continúa</v>
      </c>
      <c r="G86" s="332" t="str">
        <f t="shared" si="59"/>
        <v>Continúa</v>
      </c>
      <c r="H86" s="332" t="str">
        <f t="shared" si="59"/>
        <v>Continúa</v>
      </c>
      <c r="I86" s="332" t="str">
        <f t="shared" si="59"/>
        <v>Continúa</v>
      </c>
      <c r="J86" s="332" t="str">
        <f t="shared" si="59"/>
        <v>Continúa</v>
      </c>
      <c r="K86" s="332" t="str">
        <f t="shared" ref="K86:K88" si="61">J86</f>
        <v>Continúa</v>
      </c>
      <c r="L86" s="332" t="str">
        <f t="shared" si="51"/>
        <v>Continúa</v>
      </c>
      <c r="M86" s="332" t="str">
        <f t="shared" si="51"/>
        <v>Continúa</v>
      </c>
      <c r="N86" s="332" t="str">
        <f t="shared" si="51"/>
        <v>Continúa</v>
      </c>
      <c r="O86" s="332" t="str">
        <f t="shared" si="51"/>
        <v>Continúa</v>
      </c>
      <c r="P86" s="332" t="str">
        <f t="shared" si="51"/>
        <v>Continúa</v>
      </c>
    </row>
    <row r="87" spans="1:16">
      <c r="A87" s="331" t="s">
        <v>540</v>
      </c>
      <c r="B87" s="332"/>
      <c r="C87" s="332" t="s">
        <v>620</v>
      </c>
      <c r="D87" s="332" t="s">
        <v>619</v>
      </c>
      <c r="E87" s="332" t="str">
        <f>D87</f>
        <v>Continúa</v>
      </c>
      <c r="F87" s="332" t="str">
        <f t="shared" si="59"/>
        <v>Continúa</v>
      </c>
      <c r="G87" s="332" t="str">
        <f t="shared" si="59"/>
        <v>Continúa</v>
      </c>
      <c r="H87" s="332" t="str">
        <f t="shared" si="59"/>
        <v>Continúa</v>
      </c>
      <c r="I87" s="332" t="str">
        <f t="shared" si="59"/>
        <v>Continúa</v>
      </c>
      <c r="J87" s="332" t="str">
        <f t="shared" si="59"/>
        <v>Continúa</v>
      </c>
      <c r="K87" s="332" t="str">
        <f t="shared" si="61"/>
        <v>Continúa</v>
      </c>
      <c r="L87" s="332" t="str">
        <f t="shared" si="51"/>
        <v>Continúa</v>
      </c>
      <c r="M87" s="332" t="str">
        <f t="shared" si="51"/>
        <v>Continúa</v>
      </c>
      <c r="N87" s="332" t="str">
        <f t="shared" si="51"/>
        <v>Continúa</v>
      </c>
      <c r="O87" s="332" t="str">
        <f t="shared" si="51"/>
        <v>Continúa</v>
      </c>
      <c r="P87" s="332" t="str">
        <f t="shared" si="51"/>
        <v>Continúa</v>
      </c>
    </row>
    <row r="88" spans="1:16">
      <c r="A88" s="331" t="s">
        <v>592</v>
      </c>
      <c r="B88" s="332"/>
      <c r="C88" s="332" t="s">
        <v>620</v>
      </c>
      <c r="D88" s="332" t="s">
        <v>619</v>
      </c>
      <c r="E88" s="332" t="str">
        <f>D88</f>
        <v>Continúa</v>
      </c>
      <c r="F88" s="332" t="str">
        <f t="shared" si="59"/>
        <v>Continúa</v>
      </c>
      <c r="G88" s="332" t="str">
        <f t="shared" si="59"/>
        <v>Continúa</v>
      </c>
      <c r="H88" s="332" t="str">
        <f t="shared" si="59"/>
        <v>Continúa</v>
      </c>
      <c r="I88" s="332" t="str">
        <f t="shared" si="59"/>
        <v>Continúa</v>
      </c>
      <c r="J88" s="332" t="str">
        <f t="shared" si="59"/>
        <v>Continúa</v>
      </c>
      <c r="K88" s="332" t="str">
        <f t="shared" si="61"/>
        <v>Continúa</v>
      </c>
      <c r="L88" s="332" t="str">
        <f t="shared" si="51"/>
        <v>Continúa</v>
      </c>
      <c r="M88" s="332" t="str">
        <f t="shared" si="51"/>
        <v>Continúa</v>
      </c>
      <c r="N88" s="332" t="str">
        <f t="shared" si="51"/>
        <v>Continúa</v>
      </c>
      <c r="O88" s="332" t="str">
        <f t="shared" si="51"/>
        <v>Continúa</v>
      </c>
      <c r="P88" s="332" t="str">
        <f t="shared" si="51"/>
        <v>Continúa</v>
      </c>
    </row>
    <row r="89" spans="1:16">
      <c r="A89" s="331" t="s">
        <v>593</v>
      </c>
      <c r="B89" s="332" t="s">
        <v>620</v>
      </c>
      <c r="C89" s="332" t="s">
        <v>619</v>
      </c>
      <c r="D89" s="332" t="str">
        <f>C89</f>
        <v>Continúa</v>
      </c>
      <c r="E89" s="332" t="str">
        <f t="shared" si="59"/>
        <v>Continúa</v>
      </c>
      <c r="F89" s="332" t="str">
        <f t="shared" si="59"/>
        <v>Continúa</v>
      </c>
      <c r="G89" s="332" t="str">
        <f t="shared" si="59"/>
        <v>Continúa</v>
      </c>
      <c r="H89" s="332" t="str">
        <f t="shared" si="59"/>
        <v>Continúa</v>
      </c>
      <c r="I89" s="332" t="str">
        <f t="shared" si="59"/>
        <v>Continúa</v>
      </c>
      <c r="J89" s="332" t="str">
        <f t="shared" si="59"/>
        <v>Continúa</v>
      </c>
      <c r="K89" s="332" t="str">
        <f t="shared" si="59"/>
        <v>Continúa</v>
      </c>
      <c r="L89" s="332" t="str">
        <f t="shared" si="51"/>
        <v>Continúa</v>
      </c>
      <c r="M89" s="332" t="str">
        <f t="shared" si="51"/>
        <v>Continúa</v>
      </c>
      <c r="N89" s="332" t="str">
        <f t="shared" si="51"/>
        <v>Continúa</v>
      </c>
      <c r="O89" s="332" t="str">
        <f t="shared" si="51"/>
        <v>Continúa</v>
      </c>
      <c r="P89" s="332" t="str">
        <f t="shared" si="51"/>
        <v>Continúa</v>
      </c>
    </row>
    <row r="90" spans="1:16">
      <c r="A90" s="331" t="s">
        <v>594</v>
      </c>
      <c r="B90" s="332" t="s">
        <v>620</v>
      </c>
      <c r="C90" s="332" t="s">
        <v>619</v>
      </c>
      <c r="D90" s="332" t="str">
        <f>C90</f>
        <v>Continúa</v>
      </c>
      <c r="E90" s="332" t="str">
        <f t="shared" si="59"/>
        <v>Continúa</v>
      </c>
      <c r="F90" s="332" t="str">
        <f t="shared" si="59"/>
        <v>Continúa</v>
      </c>
      <c r="G90" s="332" t="str">
        <f t="shared" si="59"/>
        <v>Continúa</v>
      </c>
      <c r="H90" s="332" t="str">
        <f t="shared" si="59"/>
        <v>Continúa</v>
      </c>
      <c r="I90" s="332" t="str">
        <f t="shared" si="59"/>
        <v>Continúa</v>
      </c>
      <c r="J90" s="332" t="str">
        <f t="shared" si="59"/>
        <v>Continúa</v>
      </c>
      <c r="K90" s="332" t="str">
        <f t="shared" si="59"/>
        <v>Continúa</v>
      </c>
      <c r="L90" s="332" t="str">
        <f t="shared" si="51"/>
        <v>Continúa</v>
      </c>
      <c r="M90" s="332" t="str">
        <f t="shared" si="51"/>
        <v>Continúa</v>
      </c>
      <c r="N90" s="332" t="str">
        <f t="shared" si="51"/>
        <v>Continúa</v>
      </c>
      <c r="O90" s="332" t="str">
        <f t="shared" si="51"/>
        <v>Continúa</v>
      </c>
      <c r="P90" s="332" t="str">
        <f t="shared" si="51"/>
        <v>Continúa</v>
      </c>
    </row>
    <row r="91" spans="1:16">
      <c r="A91" s="337" t="s">
        <v>542</v>
      </c>
      <c r="B91" s="332" t="s">
        <v>620</v>
      </c>
      <c r="C91" s="332" t="s">
        <v>619</v>
      </c>
      <c r="D91" s="332" t="str">
        <f>C91</f>
        <v>Continúa</v>
      </c>
      <c r="E91" s="332" t="str">
        <f t="shared" si="59"/>
        <v>Continúa</v>
      </c>
      <c r="F91" s="332" t="str">
        <f t="shared" si="59"/>
        <v>Continúa</v>
      </c>
      <c r="G91" s="332" t="str">
        <f t="shared" si="59"/>
        <v>Continúa</v>
      </c>
      <c r="H91" s="332" t="str">
        <f t="shared" si="59"/>
        <v>Continúa</v>
      </c>
      <c r="I91" s="332" t="str">
        <f t="shared" si="59"/>
        <v>Continúa</v>
      </c>
      <c r="J91" s="332" t="str">
        <f t="shared" si="59"/>
        <v>Continúa</v>
      </c>
      <c r="K91" s="332" t="str">
        <f t="shared" si="59"/>
        <v>Continúa</v>
      </c>
      <c r="L91" s="332" t="str">
        <f t="shared" si="51"/>
        <v>Continúa</v>
      </c>
      <c r="M91" s="332" t="str">
        <f t="shared" si="51"/>
        <v>Continúa</v>
      </c>
      <c r="N91" s="332" t="str">
        <f t="shared" si="51"/>
        <v>Continúa</v>
      </c>
      <c r="O91" s="332" t="str">
        <f t="shared" si="51"/>
        <v>Continúa</v>
      </c>
      <c r="P91" s="332" t="str">
        <f t="shared" si="51"/>
        <v>Continúa</v>
      </c>
    </row>
    <row r="92" spans="1:16">
      <c r="A92" s="338" t="s">
        <v>543</v>
      </c>
      <c r="B92" s="332"/>
      <c r="C92" s="332" t="s">
        <v>620</v>
      </c>
      <c r="D92" s="332" t="s">
        <v>619</v>
      </c>
      <c r="E92" s="332" t="str">
        <f>D92</f>
        <v>Continúa</v>
      </c>
      <c r="F92" s="332" t="str">
        <f t="shared" si="59"/>
        <v>Continúa</v>
      </c>
      <c r="G92" s="332" t="str">
        <f t="shared" si="59"/>
        <v>Continúa</v>
      </c>
      <c r="H92" s="332" t="str">
        <f t="shared" si="59"/>
        <v>Continúa</v>
      </c>
      <c r="I92" s="332" t="str">
        <f t="shared" si="59"/>
        <v>Continúa</v>
      </c>
      <c r="J92" s="332" t="str">
        <f t="shared" si="59"/>
        <v>Continúa</v>
      </c>
      <c r="K92" s="332" t="str">
        <f t="shared" si="59"/>
        <v>Continúa</v>
      </c>
      <c r="L92" s="332" t="str">
        <f t="shared" si="51"/>
        <v>Continúa</v>
      </c>
      <c r="M92" s="332" t="str">
        <f t="shared" si="51"/>
        <v>Continúa</v>
      </c>
      <c r="N92" s="332" t="str">
        <f t="shared" si="51"/>
        <v>Continúa</v>
      </c>
      <c r="O92" s="332" t="str">
        <f t="shared" si="51"/>
        <v>Continúa</v>
      </c>
      <c r="P92" s="332" t="str">
        <f t="shared" si="51"/>
        <v>Continúa</v>
      </c>
    </row>
    <row r="93" spans="1:16">
      <c r="A93" s="338" t="s">
        <v>599</v>
      </c>
      <c r="B93" s="332"/>
      <c r="C93" s="332" t="s">
        <v>620</v>
      </c>
      <c r="D93" s="332" t="s">
        <v>619</v>
      </c>
      <c r="E93" s="332" t="str">
        <f>D93</f>
        <v>Continúa</v>
      </c>
      <c r="F93" s="332" t="str">
        <f t="shared" si="59"/>
        <v>Continúa</v>
      </c>
      <c r="G93" s="332" t="str">
        <f t="shared" si="59"/>
        <v>Continúa</v>
      </c>
      <c r="H93" s="332" t="str">
        <f t="shared" si="59"/>
        <v>Continúa</v>
      </c>
      <c r="I93" s="332" t="str">
        <f t="shared" si="59"/>
        <v>Continúa</v>
      </c>
      <c r="J93" s="332" t="str">
        <f t="shared" si="59"/>
        <v>Continúa</v>
      </c>
      <c r="K93" s="332" t="str">
        <f t="shared" si="59"/>
        <v>Continúa</v>
      </c>
      <c r="L93" s="332" t="str">
        <f t="shared" si="51"/>
        <v>Continúa</v>
      </c>
      <c r="M93" s="332" t="str">
        <f t="shared" si="51"/>
        <v>Continúa</v>
      </c>
      <c r="N93" s="332" t="str">
        <f t="shared" si="51"/>
        <v>Continúa</v>
      </c>
      <c r="O93" s="332" t="str">
        <f t="shared" si="51"/>
        <v>Continúa</v>
      </c>
      <c r="P93" s="332" t="str">
        <f t="shared" si="51"/>
        <v>Continúa</v>
      </c>
    </row>
    <row r="94" spans="1:16">
      <c r="A94" s="333" t="s">
        <v>545</v>
      </c>
      <c r="B94" s="332"/>
      <c r="C94" s="332" t="s">
        <v>620</v>
      </c>
      <c r="D94" s="332" t="s">
        <v>619</v>
      </c>
      <c r="E94" s="332" t="str">
        <f>D94</f>
        <v>Continúa</v>
      </c>
      <c r="F94" s="332" t="str">
        <f t="shared" si="59"/>
        <v>Continúa</v>
      </c>
      <c r="G94" s="332" t="str">
        <f t="shared" si="59"/>
        <v>Continúa</v>
      </c>
      <c r="H94" s="332" t="str">
        <f t="shared" si="59"/>
        <v>Continúa</v>
      </c>
      <c r="I94" s="332" t="str">
        <f t="shared" si="59"/>
        <v>Continúa</v>
      </c>
      <c r="J94" s="332" t="str">
        <f t="shared" si="59"/>
        <v>Continúa</v>
      </c>
      <c r="K94" s="332" t="str">
        <f t="shared" si="59"/>
        <v>Continúa</v>
      </c>
      <c r="L94" s="332" t="str">
        <f t="shared" si="51"/>
        <v>Continúa</v>
      </c>
      <c r="M94" s="332" t="str">
        <f t="shared" si="51"/>
        <v>Continúa</v>
      </c>
      <c r="N94" s="332" t="str">
        <f t="shared" si="51"/>
        <v>Continúa</v>
      </c>
      <c r="O94" s="332" t="str">
        <f t="shared" si="51"/>
        <v>Continúa</v>
      </c>
      <c r="P94" s="332" t="str">
        <f t="shared" si="51"/>
        <v>Continúa</v>
      </c>
    </row>
    <row r="95" spans="1:16">
      <c r="A95" s="339" t="s">
        <v>637</v>
      </c>
      <c r="B95" s="315" t="s">
        <v>620</v>
      </c>
      <c r="C95" s="332" t="s">
        <v>619</v>
      </c>
      <c r="D95" s="332" t="s">
        <v>619</v>
      </c>
      <c r="E95" s="332" t="s">
        <v>619</v>
      </c>
      <c r="F95" s="332" t="s">
        <v>619</v>
      </c>
      <c r="G95" s="332" t="s">
        <v>619</v>
      </c>
      <c r="H95" s="332" t="s">
        <v>619</v>
      </c>
      <c r="I95" s="332" t="s">
        <v>619</v>
      </c>
      <c r="J95" s="332" t="s">
        <v>619</v>
      </c>
      <c r="K95" s="332" t="s">
        <v>619</v>
      </c>
      <c r="L95" s="332" t="s">
        <v>619</v>
      </c>
      <c r="M95" s="332" t="s">
        <v>619</v>
      </c>
      <c r="N95" s="332" t="s">
        <v>619</v>
      </c>
      <c r="O95" s="332" t="s">
        <v>619</v>
      </c>
      <c r="P95" s="332" t="s">
        <v>619</v>
      </c>
    </row>
    <row r="96" spans="1:16">
      <c r="A96" s="339" t="s">
        <v>765</v>
      </c>
      <c r="B96" s="315" t="s">
        <v>620</v>
      </c>
      <c r="C96" s="332" t="s">
        <v>619</v>
      </c>
      <c r="D96" s="332" t="s">
        <v>619</v>
      </c>
      <c r="E96" s="332" t="s">
        <v>619</v>
      </c>
      <c r="F96" s="332" t="s">
        <v>619</v>
      </c>
      <c r="G96" s="332" t="s">
        <v>619</v>
      </c>
      <c r="H96" s="332" t="s">
        <v>619</v>
      </c>
      <c r="I96" s="332" t="s">
        <v>619</v>
      </c>
      <c r="J96" s="332" t="s">
        <v>619</v>
      </c>
      <c r="K96" s="332" t="s">
        <v>619</v>
      </c>
      <c r="L96" s="332" t="s">
        <v>619</v>
      </c>
      <c r="M96" s="332" t="s">
        <v>619</v>
      </c>
      <c r="N96" s="332" t="s">
        <v>619</v>
      </c>
      <c r="O96" s="332" t="s">
        <v>619</v>
      </c>
      <c r="P96" s="332" t="s">
        <v>619</v>
      </c>
    </row>
    <row r="97" spans="1:16">
      <c r="A97" s="339" t="s">
        <v>748</v>
      </c>
      <c r="B97" s="315"/>
      <c r="C97" s="332" t="s">
        <v>620</v>
      </c>
      <c r="D97" s="332" t="s">
        <v>619</v>
      </c>
      <c r="E97" s="332" t="str">
        <f>D97</f>
        <v>Continúa</v>
      </c>
      <c r="F97" s="332" t="str">
        <f t="shared" ref="F97" si="62">E97</f>
        <v>Continúa</v>
      </c>
      <c r="G97" s="332" t="str">
        <f t="shared" ref="G97" si="63">F97</f>
        <v>Continúa</v>
      </c>
      <c r="H97" s="332" t="str">
        <f t="shared" ref="H97" si="64">G97</f>
        <v>Continúa</v>
      </c>
      <c r="I97" s="332" t="str">
        <f t="shared" ref="I97" si="65">H97</f>
        <v>Continúa</v>
      </c>
      <c r="J97" s="332" t="str">
        <f t="shared" ref="J97" si="66">I97</f>
        <v>Continúa</v>
      </c>
      <c r="K97" s="332" t="str">
        <f t="shared" ref="K97" si="67">J97</f>
        <v>Continúa</v>
      </c>
      <c r="L97" s="332" t="str">
        <f t="shared" ref="L97" si="68">K97</f>
        <v>Continúa</v>
      </c>
      <c r="M97" s="332" t="str">
        <f t="shared" ref="M97" si="69">L97</f>
        <v>Continúa</v>
      </c>
      <c r="N97" s="332" t="str">
        <f t="shared" ref="N97" si="70">M97</f>
        <v>Continúa</v>
      </c>
      <c r="O97" s="332" t="str">
        <f t="shared" ref="O97" si="71">N97</f>
        <v>Continúa</v>
      </c>
      <c r="P97" s="332" t="str">
        <f t="shared" ref="P97" si="72">O97</f>
        <v>Continúa</v>
      </c>
    </row>
    <row r="98" spans="1:16">
      <c r="A98" s="339" t="s">
        <v>639</v>
      </c>
      <c r="B98" s="315" t="s">
        <v>620</v>
      </c>
      <c r="C98" s="332" t="s">
        <v>619</v>
      </c>
      <c r="D98" s="332" t="s">
        <v>619</v>
      </c>
      <c r="E98" s="332" t="s">
        <v>619</v>
      </c>
      <c r="F98" s="332" t="s">
        <v>619</v>
      </c>
      <c r="G98" s="332" t="s">
        <v>619</v>
      </c>
      <c r="H98" s="332" t="s">
        <v>619</v>
      </c>
      <c r="I98" s="332" t="s">
        <v>619</v>
      </c>
      <c r="J98" s="332" t="s">
        <v>619</v>
      </c>
      <c r="K98" s="332" t="s">
        <v>619</v>
      </c>
      <c r="L98" s="332" t="s">
        <v>619</v>
      </c>
      <c r="M98" s="332" t="s">
        <v>619</v>
      </c>
      <c r="N98" s="332" t="s">
        <v>619</v>
      </c>
      <c r="O98" s="332" t="s">
        <v>619</v>
      </c>
      <c r="P98" s="332" t="s">
        <v>619</v>
      </c>
    </row>
    <row r="99" spans="1:16">
      <c r="A99" s="340" t="s">
        <v>640</v>
      </c>
      <c r="B99" s="315"/>
      <c r="C99" s="332" t="s">
        <v>620</v>
      </c>
      <c r="D99" s="332" t="s">
        <v>619</v>
      </c>
      <c r="E99" s="332" t="str">
        <f>D99</f>
        <v>Continúa</v>
      </c>
      <c r="F99" s="332" t="s">
        <v>756</v>
      </c>
      <c r="G99" s="332"/>
      <c r="H99" s="332"/>
      <c r="I99" s="332"/>
      <c r="J99" s="332"/>
      <c r="K99" s="332"/>
      <c r="L99" s="332"/>
      <c r="M99" s="332"/>
      <c r="N99" s="332"/>
      <c r="O99" s="332"/>
      <c r="P99" s="332"/>
    </row>
    <row r="100" spans="1:16">
      <c r="A100" s="340" t="s">
        <v>757</v>
      </c>
      <c r="B100" s="315" t="s">
        <v>620</v>
      </c>
      <c r="C100" s="332" t="s">
        <v>756</v>
      </c>
      <c r="D100" s="315"/>
      <c r="E100" s="315"/>
      <c r="F100" s="315"/>
      <c r="G100" s="315"/>
      <c r="H100" s="315"/>
      <c r="I100" s="315"/>
      <c r="J100" s="315"/>
      <c r="K100" s="315"/>
      <c r="L100" s="315"/>
      <c r="M100" s="315"/>
      <c r="N100" s="315"/>
      <c r="O100" s="315"/>
      <c r="P100" s="315"/>
    </row>
    <row r="101" spans="1:16" ht="16.5">
      <c r="A101" s="341" t="s">
        <v>642</v>
      </c>
      <c r="B101" s="315"/>
      <c r="C101" s="315" t="s">
        <v>620</v>
      </c>
      <c r="D101" s="332" t="s">
        <v>619</v>
      </c>
      <c r="E101" s="332" t="s">
        <v>619</v>
      </c>
      <c r="F101" s="332" t="s">
        <v>619</v>
      </c>
      <c r="G101" s="332" t="s">
        <v>619</v>
      </c>
      <c r="H101" s="332" t="s">
        <v>619</v>
      </c>
      <c r="I101" s="332" t="s">
        <v>619</v>
      </c>
      <c r="J101" s="332" t="s">
        <v>619</v>
      </c>
      <c r="K101" s="332" t="s">
        <v>619</v>
      </c>
      <c r="L101" s="332" t="s">
        <v>619</v>
      </c>
      <c r="M101" s="332" t="s">
        <v>619</v>
      </c>
      <c r="N101" s="332" t="s">
        <v>619</v>
      </c>
      <c r="O101" s="332" t="s">
        <v>619</v>
      </c>
      <c r="P101" s="332" t="s">
        <v>619</v>
      </c>
    </row>
    <row r="102" spans="1:16">
      <c r="A102" s="342" t="s">
        <v>643</v>
      </c>
      <c r="B102" s="315" t="s">
        <v>620</v>
      </c>
      <c r="C102" s="332" t="s">
        <v>619</v>
      </c>
      <c r="D102" s="332" t="s">
        <v>619</v>
      </c>
      <c r="E102" s="332" t="s">
        <v>619</v>
      </c>
      <c r="F102" s="332" t="s">
        <v>619</v>
      </c>
      <c r="G102" s="332" t="s">
        <v>619</v>
      </c>
      <c r="H102" s="332" t="s">
        <v>619</v>
      </c>
      <c r="I102" s="332" t="s">
        <v>619</v>
      </c>
      <c r="J102" s="332" t="s">
        <v>619</v>
      </c>
      <c r="K102" s="332" t="s">
        <v>619</v>
      </c>
      <c r="L102" s="332" t="s">
        <v>619</v>
      </c>
      <c r="M102" s="332" t="s">
        <v>619</v>
      </c>
      <c r="N102" s="332" t="s">
        <v>619</v>
      </c>
      <c r="O102" s="332" t="s">
        <v>619</v>
      </c>
      <c r="P102" s="332" t="s">
        <v>619</v>
      </c>
    </row>
  </sheetData>
  <mergeCells count="2">
    <mergeCell ref="D41:E41"/>
    <mergeCell ref="B58:E5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50"/>
  <sheetViews>
    <sheetView topLeftCell="A38" workbookViewId="0">
      <selection activeCell="C46" sqref="C46:H50"/>
    </sheetView>
  </sheetViews>
  <sheetFormatPr baseColWidth="10" defaultRowHeight="15"/>
  <cols>
    <col min="3" max="3" width="19.28515625" customWidth="1"/>
    <col min="5" max="5" width="13.28515625" customWidth="1"/>
    <col min="6" max="6" width="16" customWidth="1"/>
    <col min="7" max="7" width="13.5703125" customWidth="1"/>
  </cols>
  <sheetData>
    <row r="1" spans="1:5">
      <c r="A1" s="298" t="s">
        <v>1</v>
      </c>
      <c r="B1" s="298" t="s">
        <v>0</v>
      </c>
      <c r="C1" s="298" t="s">
        <v>131</v>
      </c>
      <c r="D1" s="298" t="s">
        <v>132</v>
      </c>
      <c r="E1" s="167"/>
    </row>
    <row r="2" spans="1:5" ht="15.75" thickBot="1">
      <c r="A2" s="299"/>
      <c r="B2" s="299"/>
      <c r="C2" s="300"/>
      <c r="D2" s="300"/>
      <c r="E2" s="167"/>
    </row>
    <row r="3" spans="1:5" ht="107.25" customHeight="1">
      <c r="A3" s="301">
        <v>1</v>
      </c>
      <c r="B3" s="301" t="s">
        <v>749</v>
      </c>
      <c r="C3" s="304" t="s">
        <v>645</v>
      </c>
      <c r="D3" s="304" t="s">
        <v>644</v>
      </c>
      <c r="E3" s="167"/>
    </row>
    <row r="4" spans="1:5">
      <c r="A4" s="302"/>
      <c r="B4" s="302"/>
      <c r="C4" s="305"/>
      <c r="D4" s="305"/>
      <c r="E4" s="167"/>
    </row>
    <row r="5" spans="1:5">
      <c r="A5" s="302"/>
      <c r="B5" s="302"/>
      <c r="C5" s="305"/>
      <c r="D5" s="305"/>
      <c r="E5" s="167"/>
    </row>
    <row r="6" spans="1:5">
      <c r="A6" s="302"/>
      <c r="B6" s="302"/>
      <c r="C6" s="305"/>
      <c r="D6" s="305"/>
      <c r="E6" s="167"/>
    </row>
    <row r="7" spans="1:5" ht="15.75" thickBot="1">
      <c r="A7" s="303"/>
      <c r="B7" s="303"/>
      <c r="C7" s="306"/>
      <c r="D7" s="306"/>
      <c r="E7" s="167"/>
    </row>
    <row r="8" spans="1:5" ht="59.25" customHeight="1">
      <c r="A8" s="279">
        <v>2</v>
      </c>
      <c r="B8" s="279" t="s">
        <v>758</v>
      </c>
      <c r="C8" s="282" t="s">
        <v>766</v>
      </c>
      <c r="D8" s="282" t="s">
        <v>772</v>
      </c>
      <c r="E8" s="167"/>
    </row>
    <row r="9" spans="1:5">
      <c r="A9" s="280"/>
      <c r="B9" s="280"/>
      <c r="C9" s="283"/>
      <c r="D9" s="283"/>
      <c r="E9" s="167"/>
    </row>
    <row r="10" spans="1:5">
      <c r="A10" s="280"/>
      <c r="B10" s="280"/>
      <c r="C10" s="283"/>
      <c r="D10" s="283"/>
      <c r="E10" s="167"/>
    </row>
    <row r="11" spans="1:5" ht="15.75" thickBot="1">
      <c r="A11" s="281"/>
      <c r="B11" s="281"/>
      <c r="C11" s="284"/>
      <c r="D11" s="284"/>
      <c r="E11" s="167"/>
    </row>
    <row r="12" spans="1:5" ht="74.25" thickBot="1">
      <c r="A12" s="285">
        <v>3</v>
      </c>
      <c r="B12" s="285" t="s">
        <v>750</v>
      </c>
      <c r="C12" s="288" t="s">
        <v>308</v>
      </c>
      <c r="D12" s="168" t="s">
        <v>313</v>
      </c>
      <c r="E12" s="167"/>
    </row>
    <row r="13" spans="1:5" ht="21.75" customHeight="1">
      <c r="A13" s="286"/>
      <c r="B13" s="286"/>
      <c r="C13" s="289"/>
      <c r="D13" s="290" t="s">
        <v>314</v>
      </c>
      <c r="E13" s="167"/>
    </row>
    <row r="14" spans="1:5">
      <c r="A14" s="286"/>
      <c r="B14" s="286"/>
      <c r="C14" s="289"/>
      <c r="D14" s="291"/>
      <c r="E14" s="167"/>
    </row>
    <row r="15" spans="1:5" ht="15.75" thickBot="1">
      <c r="A15" s="286"/>
      <c r="B15" s="286"/>
      <c r="C15" s="289"/>
      <c r="D15" s="292"/>
      <c r="E15" s="167"/>
    </row>
    <row r="16" spans="1:5">
      <c r="A16" s="286"/>
      <c r="B16" s="286"/>
      <c r="C16" s="289"/>
      <c r="D16" s="293" t="s">
        <v>315</v>
      </c>
      <c r="E16" s="167"/>
    </row>
    <row r="17" spans="1:5">
      <c r="A17" s="286"/>
      <c r="B17" s="286"/>
      <c r="C17" s="289"/>
      <c r="D17" s="289"/>
      <c r="E17" s="167"/>
    </row>
    <row r="18" spans="1:5">
      <c r="A18" s="286"/>
      <c r="B18" s="286"/>
      <c r="C18" s="289"/>
      <c r="D18" s="289"/>
      <c r="E18" s="167"/>
    </row>
    <row r="19" spans="1:5">
      <c r="A19" s="286"/>
      <c r="B19" s="286"/>
      <c r="C19" s="289"/>
      <c r="D19" s="289"/>
      <c r="E19" s="167"/>
    </row>
    <row r="20" spans="1:5" ht="15.75" thickBot="1">
      <c r="A20" s="286"/>
      <c r="B20" s="286"/>
      <c r="C20" s="289"/>
      <c r="D20" s="289"/>
      <c r="E20" s="167"/>
    </row>
    <row r="21" spans="1:5" ht="17.25" customHeight="1">
      <c r="A21" s="286"/>
      <c r="B21" s="286"/>
      <c r="C21" s="294" t="s">
        <v>622</v>
      </c>
      <c r="D21" s="297" t="s">
        <v>626</v>
      </c>
      <c r="E21" s="167"/>
    </row>
    <row r="22" spans="1:5">
      <c r="A22" s="286"/>
      <c r="B22" s="286"/>
      <c r="C22" s="295"/>
      <c r="D22" s="295"/>
      <c r="E22" s="167"/>
    </row>
    <row r="23" spans="1:5">
      <c r="A23" s="286"/>
      <c r="B23" s="286"/>
      <c r="C23" s="295"/>
      <c r="D23" s="295"/>
      <c r="E23" s="167"/>
    </row>
    <row r="24" spans="1:5" ht="15.75" thickBot="1">
      <c r="A24" s="287"/>
      <c r="B24" s="287"/>
      <c r="C24" s="296"/>
      <c r="D24" s="296"/>
      <c r="E24" s="167"/>
    </row>
    <row r="25" spans="1:5" ht="116.25" customHeight="1">
      <c r="A25" s="254">
        <v>4</v>
      </c>
      <c r="B25" s="254" t="s">
        <v>6</v>
      </c>
      <c r="C25" s="257" t="s">
        <v>309</v>
      </c>
      <c r="D25" s="257" t="s">
        <v>316</v>
      </c>
      <c r="E25" s="167"/>
    </row>
    <row r="26" spans="1:5">
      <c r="A26" s="255"/>
      <c r="B26" s="255"/>
      <c r="C26" s="258"/>
      <c r="D26" s="258"/>
      <c r="E26" s="167"/>
    </row>
    <row r="27" spans="1:5" ht="15.75" thickBot="1">
      <c r="A27" s="256"/>
      <c r="B27" s="256"/>
      <c r="C27" s="259"/>
      <c r="D27" s="259"/>
      <c r="E27" s="167"/>
    </row>
    <row r="28" spans="1:5">
      <c r="A28" s="270">
        <v>5</v>
      </c>
      <c r="B28" s="270" t="s">
        <v>751</v>
      </c>
      <c r="C28" s="273" t="s">
        <v>342</v>
      </c>
      <c r="D28" s="273" t="s">
        <v>317</v>
      </c>
      <c r="E28" s="167"/>
    </row>
    <row r="29" spans="1:5">
      <c r="A29" s="271"/>
      <c r="B29" s="271"/>
      <c r="C29" s="274"/>
      <c r="D29" s="274"/>
      <c r="E29" s="167"/>
    </row>
    <row r="30" spans="1:5" ht="15.75" thickBot="1">
      <c r="A30" s="271"/>
      <c r="B30" s="271"/>
      <c r="C30" s="274"/>
      <c r="D30" s="275"/>
      <c r="E30" s="167"/>
    </row>
    <row r="31" spans="1:5" ht="17.25" customHeight="1">
      <c r="A31" s="271"/>
      <c r="B31" s="271"/>
      <c r="C31" s="274"/>
      <c r="D31" s="276" t="s">
        <v>318</v>
      </c>
      <c r="E31" s="167"/>
    </row>
    <row r="32" spans="1:5">
      <c r="A32" s="271"/>
      <c r="B32" s="271"/>
      <c r="C32" s="274"/>
      <c r="D32" s="277"/>
      <c r="E32" s="167"/>
    </row>
    <row r="33" spans="1:8">
      <c r="A33" s="271"/>
      <c r="B33" s="271"/>
      <c r="C33" s="274"/>
      <c r="D33" s="277"/>
      <c r="E33" s="167"/>
    </row>
    <row r="34" spans="1:8" ht="15.75" thickBot="1">
      <c r="A34" s="271"/>
      <c r="B34" s="271"/>
      <c r="C34" s="275"/>
      <c r="D34" s="278"/>
      <c r="E34" s="167"/>
    </row>
    <row r="35" spans="1:8" ht="47.25" customHeight="1">
      <c r="A35" s="271"/>
      <c r="B35" s="271"/>
      <c r="C35" s="264" t="s">
        <v>629</v>
      </c>
      <c r="D35" s="264" t="s">
        <v>752</v>
      </c>
      <c r="E35" s="167"/>
    </row>
    <row r="36" spans="1:8" ht="15.75" thickBot="1">
      <c r="A36" s="272"/>
      <c r="B36" s="272"/>
      <c r="C36" s="265"/>
      <c r="D36" s="265"/>
      <c r="E36" s="167"/>
    </row>
    <row r="37" spans="1:8" ht="137.25" thickBot="1">
      <c r="A37" s="171">
        <v>6</v>
      </c>
      <c r="B37" s="169" t="s">
        <v>753</v>
      </c>
      <c r="C37" s="170" t="s">
        <v>310</v>
      </c>
      <c r="D37" s="170" t="s">
        <v>319</v>
      </c>
      <c r="E37" s="167"/>
    </row>
    <row r="38" spans="1:8" ht="131.25" customHeight="1">
      <c r="A38" s="266">
        <v>7</v>
      </c>
      <c r="B38" s="266" t="s">
        <v>754</v>
      </c>
      <c r="C38" s="268" t="s">
        <v>311</v>
      </c>
      <c r="D38" s="268" t="s">
        <v>320</v>
      </c>
      <c r="E38" s="167"/>
    </row>
    <row r="39" spans="1:8" ht="15.75" thickBot="1">
      <c r="A39" s="267"/>
      <c r="B39" s="267"/>
      <c r="C39" s="269"/>
      <c r="D39" s="269"/>
      <c r="E39" s="167"/>
    </row>
    <row r="40" spans="1:8" ht="89.25" customHeight="1">
      <c r="A40" s="260">
        <v>8</v>
      </c>
      <c r="B40" s="260" t="s">
        <v>755</v>
      </c>
      <c r="C40" s="262" t="s">
        <v>312</v>
      </c>
      <c r="D40" s="262" t="s">
        <v>321</v>
      </c>
      <c r="E40" s="167"/>
    </row>
    <row r="41" spans="1:8" ht="15.75" thickBot="1">
      <c r="A41" s="261"/>
      <c r="B41" s="261"/>
      <c r="C41" s="263"/>
      <c r="D41" s="263"/>
      <c r="E41" s="167"/>
    </row>
    <row r="45" spans="1:8" ht="15.75" thickBot="1"/>
    <row r="46" spans="1:8" ht="15.75" thickBot="1">
      <c r="C46" s="348" t="s">
        <v>782</v>
      </c>
      <c r="D46" s="353" t="s">
        <v>783</v>
      </c>
      <c r="E46" s="353" t="s">
        <v>784</v>
      </c>
      <c r="F46" s="353" t="s">
        <v>785</v>
      </c>
      <c r="G46" s="353" t="s">
        <v>786</v>
      </c>
      <c r="H46" s="353" t="s">
        <v>787</v>
      </c>
    </row>
    <row r="47" spans="1:8" ht="15.75" thickBot="1">
      <c r="C47" s="349" t="s">
        <v>788</v>
      </c>
      <c r="D47" s="350">
        <v>4.3999999999999997E-2</v>
      </c>
      <c r="E47" s="350">
        <v>5.1999999999999998E-2</v>
      </c>
      <c r="F47" s="350">
        <v>0</v>
      </c>
      <c r="G47" s="350">
        <v>0.42299999999999999</v>
      </c>
      <c r="H47" s="350">
        <v>0.51900000000000002</v>
      </c>
    </row>
    <row r="48" spans="1:8" ht="15.75" thickBot="1">
      <c r="C48" s="349" t="s">
        <v>789</v>
      </c>
      <c r="D48" s="351">
        <v>4033</v>
      </c>
      <c r="E48" s="351">
        <v>4767</v>
      </c>
      <c r="F48" s="350">
        <v>0</v>
      </c>
      <c r="G48" s="351">
        <v>38775</v>
      </c>
      <c r="H48" s="351">
        <v>47575</v>
      </c>
    </row>
    <row r="49" spans="3:8" ht="15.75" thickBot="1">
      <c r="C49" s="349" t="s">
        <v>790</v>
      </c>
      <c r="D49" s="351">
        <v>50000</v>
      </c>
      <c r="E49" s="351">
        <v>57200</v>
      </c>
      <c r="F49" s="350">
        <v>0</v>
      </c>
      <c r="G49" s="351">
        <v>465300</v>
      </c>
      <c r="H49" s="352">
        <v>570900</v>
      </c>
    </row>
    <row r="50" spans="3:8" ht="15.75" thickBot="1">
      <c r="C50" s="349" t="s">
        <v>791</v>
      </c>
      <c r="D50" s="351">
        <f>D49/6</f>
        <v>8333.3333333333339</v>
      </c>
      <c r="E50" s="351">
        <f t="shared" ref="E50:G50" si="0">E49/6</f>
        <v>9533.3333333333339</v>
      </c>
      <c r="F50" s="351">
        <f t="shared" si="0"/>
        <v>0</v>
      </c>
      <c r="G50" s="351">
        <f t="shared" si="0"/>
        <v>77550</v>
      </c>
      <c r="H50" s="352">
        <f>SUM(D50:G50)</f>
        <v>95416.666666666672</v>
      </c>
    </row>
  </sheetData>
  <mergeCells count="38">
    <mergeCell ref="A1:A2"/>
    <mergeCell ref="B1:B2"/>
    <mergeCell ref="C1:C2"/>
    <mergeCell ref="D1:D2"/>
    <mergeCell ref="A3:A7"/>
    <mergeCell ref="B3:B7"/>
    <mergeCell ref="C3:C7"/>
    <mergeCell ref="D3:D7"/>
    <mergeCell ref="C28:C34"/>
    <mergeCell ref="D28:D30"/>
    <mergeCell ref="D31:D34"/>
    <mergeCell ref="A8:A11"/>
    <mergeCell ref="B8:B11"/>
    <mergeCell ref="C8:C11"/>
    <mergeCell ref="D8:D11"/>
    <mergeCell ref="A12:A24"/>
    <mergeCell ref="B12:B24"/>
    <mergeCell ref="C12:C20"/>
    <mergeCell ref="D13:D15"/>
    <mergeCell ref="D16:D20"/>
    <mergeCell ref="C21:C24"/>
    <mergeCell ref="D21:D24"/>
    <mergeCell ref="A25:A27"/>
    <mergeCell ref="B25:B27"/>
    <mergeCell ref="C25:C27"/>
    <mergeCell ref="D25:D27"/>
    <mergeCell ref="A40:A41"/>
    <mergeCell ref="B40:B41"/>
    <mergeCell ref="C40:C41"/>
    <mergeCell ref="D40:D41"/>
    <mergeCell ref="C35:C36"/>
    <mergeCell ref="D35:D36"/>
    <mergeCell ref="A38:A39"/>
    <mergeCell ref="B38:B39"/>
    <mergeCell ref="C38:C39"/>
    <mergeCell ref="D38:D39"/>
    <mergeCell ref="A28:A36"/>
    <mergeCell ref="B28:B36"/>
  </mergeCells>
  <pageMargins left="0.7" right="0.7" top="0.75" bottom="0.75" header="0.3" footer="0.3"/>
  <pageSetup orientation="portrait" horizontalDpi="4294967292" verticalDpi="0" r:id="rId1"/>
</worksheet>
</file>

<file path=xl/worksheets/sheet6.xml><?xml version="1.0" encoding="utf-8"?>
<worksheet xmlns="http://schemas.openxmlformats.org/spreadsheetml/2006/main" xmlns:r="http://schemas.openxmlformats.org/officeDocument/2006/relationships">
  <dimension ref="J30"/>
  <sheetViews>
    <sheetView workbookViewId="0">
      <selection activeCell="J30" sqref="J30"/>
    </sheetView>
  </sheetViews>
  <sheetFormatPr baseColWidth="10" defaultRowHeight="15"/>
  <sheetData>
    <row r="30" spans="10:10">
      <c r="J30">
        <f>0.7%*20000000</f>
        <v>140000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PPy Proy</vt:lpstr>
      <vt:lpstr>GLOSARIO</vt:lpstr>
      <vt:lpstr>PROY</vt:lpstr>
      <vt:lpstr>Plazos y presupuesto</vt:lpstr>
      <vt:lpstr>Hoja1</vt:lpstr>
      <vt:lpstr>Hoja2</vt:lpstr>
      <vt:lpstr>PROY!_ftnref1</vt:lpstr>
      <vt:lpstr>PROY!_GoBack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2013-06-18T14:45:14Z</dcterms:created>
  <dcterms:modified xsi:type="dcterms:W3CDTF">2013-08-11T23:33:29Z</dcterms:modified>
</cp:coreProperties>
</file>